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1 Tegne-stuen SAGSMAPPER a\2020\F.A.B\afd.20 Ventevej 2\"/>
    </mc:Choice>
  </mc:AlternateContent>
  <bookViews>
    <workbookView xWindow="0" yWindow="0" windowWidth="23040" windowHeight="8745"/>
  </bookViews>
  <sheets>
    <sheet name="Ark1" sheetId="1" r:id="rId1"/>
    <sheet name="Ark2" sheetId="2" r:id="rId2"/>
    <sheet name="Ark3" sheetId="3" r:id="rId3"/>
  </sheets>
  <definedNames>
    <definedName name="_xlnm.Print_Area" localSheetId="0">'Ark1'!$A$2:$W$70</definedName>
  </definedNames>
  <calcPr calcId="152511"/>
</workbook>
</file>

<file path=xl/calcChain.xml><?xml version="1.0" encoding="utf-8"?>
<calcChain xmlns="http://schemas.openxmlformats.org/spreadsheetml/2006/main">
  <c r="D70" i="1" l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C70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V68" i="1"/>
  <c r="U68" i="1"/>
  <c r="S68" i="1"/>
  <c r="Q68" i="1"/>
  <c r="O68" i="1"/>
  <c r="N68" i="1"/>
  <c r="M68" i="1"/>
  <c r="L68" i="1"/>
  <c r="K68" i="1"/>
  <c r="I68" i="1"/>
  <c r="G68" i="1"/>
  <c r="F68" i="1"/>
  <c r="E68" i="1"/>
  <c r="D68" i="1"/>
  <c r="C68" i="1"/>
  <c r="W55" i="1"/>
  <c r="W6" i="1" l="1"/>
  <c r="W8" i="1"/>
  <c r="W9" i="1"/>
  <c r="W10" i="1"/>
  <c r="W12" i="1"/>
  <c r="W13" i="1"/>
  <c r="W14" i="1"/>
  <c r="W15" i="1"/>
  <c r="W16" i="1"/>
  <c r="W17" i="1"/>
  <c r="W18" i="1"/>
  <c r="W19" i="1"/>
  <c r="W20" i="1"/>
  <c r="W22" i="1"/>
  <c r="W23" i="1"/>
  <c r="W24" i="1"/>
  <c r="W25" i="1"/>
  <c r="W26" i="1"/>
  <c r="W27" i="1"/>
  <c r="W28" i="1"/>
  <c r="W29" i="1"/>
  <c r="W31" i="1"/>
  <c r="W32" i="1"/>
  <c r="W33" i="1"/>
  <c r="W34" i="1"/>
  <c r="W35" i="1"/>
  <c r="W36" i="1"/>
  <c r="W37" i="1"/>
  <c r="W38" i="1"/>
  <c r="W39" i="1"/>
  <c r="W40" i="1"/>
  <c r="W42" i="1"/>
  <c r="W43" i="1"/>
  <c r="W44" i="1"/>
  <c r="W46" i="1"/>
  <c r="W47" i="1"/>
  <c r="W49" i="1"/>
  <c r="W50" i="1"/>
  <c r="W51" i="1"/>
  <c r="W52" i="1"/>
  <c r="W53" i="1"/>
  <c r="W54" i="1"/>
  <c r="W56" i="1"/>
  <c r="W57" i="1"/>
  <c r="W58" i="1"/>
  <c r="W60" i="1"/>
  <c r="W61" i="1"/>
  <c r="W62" i="1"/>
  <c r="W63" i="1"/>
  <c r="W64" i="1"/>
  <c r="W65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C67" i="1"/>
  <c r="W5" i="1"/>
  <c r="W67" i="1" l="1"/>
  <c r="W70" i="1"/>
</calcChain>
</file>

<file path=xl/sharedStrings.xml><?xml version="1.0" encoding="utf-8"?>
<sst xmlns="http://schemas.openxmlformats.org/spreadsheetml/2006/main" count="127" uniqueCount="101">
  <si>
    <t>Elle beløb er ekskl. moms.</t>
  </si>
  <si>
    <t>Vedligeholdelsesplan afd. 20 Ventevej 2 A-E</t>
  </si>
  <si>
    <t>Nr.</t>
  </si>
  <si>
    <t>SUM</t>
  </si>
  <si>
    <t>01.</t>
  </si>
  <si>
    <t>Terrænforhold</t>
  </si>
  <si>
    <t>01.1</t>
  </si>
  <si>
    <t>02.</t>
  </si>
  <si>
    <t>Kælder</t>
  </si>
  <si>
    <t>Facader</t>
  </si>
  <si>
    <t>03.1</t>
  </si>
  <si>
    <t>03.</t>
  </si>
  <si>
    <t>03.2</t>
  </si>
  <si>
    <t>03.3</t>
  </si>
  <si>
    <t>Døre og vinduer mv:</t>
  </si>
  <si>
    <t>04.</t>
  </si>
  <si>
    <t>04.1</t>
  </si>
  <si>
    <t>04.2</t>
  </si>
  <si>
    <t>05.</t>
  </si>
  <si>
    <t>05.1</t>
  </si>
  <si>
    <t>05.2</t>
  </si>
  <si>
    <t>05.3</t>
  </si>
  <si>
    <t>06.</t>
  </si>
  <si>
    <t>Trappeopgange</t>
  </si>
  <si>
    <t>07.</t>
  </si>
  <si>
    <t>07.1</t>
  </si>
  <si>
    <t>08.</t>
  </si>
  <si>
    <t>Afløbsinstallationer</t>
  </si>
  <si>
    <t>08.1</t>
  </si>
  <si>
    <t>08.2</t>
  </si>
  <si>
    <t>08.3</t>
  </si>
  <si>
    <t>08.5</t>
  </si>
  <si>
    <t>08.6</t>
  </si>
  <si>
    <t>08.7</t>
  </si>
  <si>
    <t>07.2</t>
  </si>
  <si>
    <t>07.3</t>
  </si>
  <si>
    <t>07.4</t>
  </si>
  <si>
    <t>07.5</t>
  </si>
  <si>
    <t>Udskiftning varmvandsbeholder</t>
  </si>
  <si>
    <t>Udskiftning af varmvandsbeholder</t>
  </si>
  <si>
    <t xml:space="preserve">Udskiftning af trykekspansion beholder </t>
  </si>
  <si>
    <t>Udskiftning af varmeveksler</t>
  </si>
  <si>
    <t>Udskiftning af pumpe for centralvarme</t>
  </si>
  <si>
    <t>Udskiftning af pumpe for varmt brugsvand</t>
  </si>
  <si>
    <t>07.6</t>
  </si>
  <si>
    <t>Udskiftning af varmestyringer</t>
  </si>
  <si>
    <t>07.7</t>
  </si>
  <si>
    <t>Udskift. Pumpe VV/varmestyring/pumpe ciruklation</t>
  </si>
  <si>
    <t>07.8</t>
  </si>
  <si>
    <t>06.1</t>
  </si>
  <si>
    <t>ARBEJDER iht. bygningseftersynsrapport</t>
  </si>
  <si>
    <t>02a</t>
  </si>
  <si>
    <t xml:space="preserve">Døre/vinduer: Vedligehold omfugning </t>
  </si>
  <si>
    <t>Vinduer: Vedligehold malerbeh. buet vinduer</t>
  </si>
  <si>
    <t>Alu-karnapper: Vedligehold karme</t>
  </si>
  <si>
    <t>Frie altaner: Vedligehold rustangrebet stål</t>
  </si>
  <si>
    <t>Tagbelægninger/tagrum/tegrender mv.</t>
  </si>
  <si>
    <t>Tag: Vedligehold malebeh træværk/udhæng mv.</t>
  </si>
  <si>
    <t>Tag: Vedligehold eftergang/ mørtelrygninger mv.</t>
  </si>
  <si>
    <t>Tagrum: Vedligehold eftergang mørtelunderstrygninger</t>
  </si>
  <si>
    <t>Tagrender: Vedligehold/rep. af lodninger bygn01</t>
  </si>
  <si>
    <r>
      <t xml:space="preserve">F.A.B Frederikssund Andels Boligforeningen                                                                    </t>
    </r>
    <r>
      <rPr>
        <sz val="11"/>
        <rFont val="Calibri"/>
        <family val="2"/>
        <scheme val="minor"/>
      </rPr>
      <t xml:space="preserve">    </t>
    </r>
  </si>
  <si>
    <t>ialt 20år</t>
  </si>
  <si>
    <t>Køkken og Badeværelser</t>
  </si>
  <si>
    <t>06.2</t>
  </si>
  <si>
    <t>Malerbehandling trappeopgange  (ca.kr. 20.00/opgang)</t>
  </si>
  <si>
    <t>Vedligeholdelsesarbejder i alt inkl. moms.</t>
  </si>
  <si>
    <t>Håndværkerudgifter i alt ekskl. moms.</t>
  </si>
  <si>
    <t>Tag: Vedligehold kviste + fuger zinkindækninger</t>
  </si>
  <si>
    <t>Køkken: Vedligehold udskift/armaturer/</t>
  </si>
  <si>
    <t>Bad: Vedligehold udskift/armaturer/toiletter/fuger mv</t>
  </si>
  <si>
    <t>Kælder: Udskiftning/nedlægning af kokskælder</t>
  </si>
  <si>
    <t>Udv.trapper: Udskiftning af trappenedgange/lyskasser</t>
  </si>
  <si>
    <t>Udv.trapper: Udskiftning af trappeværn</t>
  </si>
  <si>
    <t>Sokkel: Udskiftning sokkel ved terrænspring</t>
  </si>
  <si>
    <t>Facader: Udskiftning af murværk/løse fuger mv</t>
  </si>
  <si>
    <t>Facader: Udskiftning af klinkesålbænke</t>
  </si>
  <si>
    <t>Facader: Vedligehold murværk/løse fuger mv</t>
  </si>
  <si>
    <t>Sokkel: Vedligehold løbende</t>
  </si>
  <si>
    <t>Kælder: Vedligehold løbende</t>
  </si>
  <si>
    <t>Udv. trapper: Vedligehold løbende</t>
  </si>
  <si>
    <t>Døre: Udskiftning af 5 kælderdøre</t>
  </si>
  <si>
    <t>Alu-karnapper: Udskiftning karme</t>
  </si>
  <si>
    <t>Frie altaner: Udskiftning rustangrebet stål</t>
  </si>
  <si>
    <t xml:space="preserve">Tag: Udskiftning træplader ved altaner </t>
  </si>
  <si>
    <t>Tag: Udskiftning træplader ved udhæng</t>
  </si>
  <si>
    <t>Tagrum: Udskiftning centraludsugning</t>
  </si>
  <si>
    <t>Tagrender: Udskiftning af tagrender bygn01</t>
  </si>
  <si>
    <t>VE: Tv-insp./spuling/opsugning af brønde og dræn</t>
  </si>
  <si>
    <t xml:space="preserve">UDS: Udbedr. af 3-4 skader i forværing </t>
  </si>
  <si>
    <t>UDS: Rottesikring i hovedbrønde</t>
  </si>
  <si>
    <t>UDS:Renv. af hovedstræk med skader/dårlig drift</t>
  </si>
  <si>
    <t>UDS: Separering og renov. af drænsystem fra regnvand</t>
  </si>
  <si>
    <t>VE: Årlig/spuling brønde/service rottespærre.</t>
  </si>
  <si>
    <t>07.9</t>
  </si>
  <si>
    <t>Vedligeholdelse røranlæg generelt</t>
  </si>
  <si>
    <t xml:space="preserve">Installationer i varmecentral mv. </t>
  </si>
  <si>
    <t>Beløb afsalt for udskiftningsarbejder</t>
  </si>
  <si>
    <t>Beløb afsalt for vedligeholdelsesarbejder</t>
  </si>
  <si>
    <r>
      <t xml:space="preserve">Vedligeholdelsesplan med vurderet budget  </t>
    </r>
    <r>
      <rPr>
        <sz val="12"/>
        <color theme="1"/>
        <rFont val="Calibri"/>
        <family val="2"/>
        <scheme val="minor"/>
      </rPr>
      <t>Afd. 20 Ventevej 2 A-E  , 3600 Frederikssund - december 2020</t>
    </r>
  </si>
  <si>
    <t xml:space="preserve">Terræn: Udskift./rep.+vedligehold/løbende i asfalt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</si>
</sst>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sz val="16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6" fillId="0" borderId="0" xfId="0" applyFont="1"/>
    <xf numFmtId="0" fontId="1" fillId="0" borderId="0" xfId="0" applyFont="1" applyBorder="1"/>
    <xf numFmtId="0" fontId="4" fillId="0" borderId="0" xfId="0" applyNumberFormat="1" applyFont="1" applyFill="1" applyBorder="1" applyAlignment="1">
      <alignment vertical="top" wrapText="1"/>
    </xf>
    <xf numFmtId="0" fontId="5" fillId="0" borderId="0" xfId="0" applyFont="1" applyBorder="1"/>
    <xf numFmtId="0" fontId="7" fillId="0" borderId="0" xfId="0" applyNumberFormat="1" applyFont="1" applyFill="1" applyBorder="1" applyAlignment="1">
      <alignment horizontal="center" vertical="top" wrapText="1"/>
    </xf>
    <xf numFmtId="0" fontId="8" fillId="0" borderId="2" xfId="0" applyNumberFormat="1" applyFont="1" applyBorder="1" applyAlignment="1">
      <alignment vertical="top" wrapText="1"/>
    </xf>
    <xf numFmtId="0" fontId="8" fillId="0" borderId="1" xfId="0" applyNumberFormat="1" applyFont="1" applyBorder="1" applyAlignment="1">
      <alignment vertical="top" wrapText="1"/>
    </xf>
    <xf numFmtId="3" fontId="9" fillId="0" borderId="1" xfId="0" applyNumberFormat="1" applyFont="1" applyBorder="1" applyAlignment="1">
      <alignment horizontal="left" vertical="top" wrapText="1"/>
    </xf>
    <xf numFmtId="3" fontId="9" fillId="2" borderId="3" xfId="0" applyNumberFormat="1" applyFont="1" applyFill="1" applyBorder="1" applyAlignment="1">
      <alignment horizontal="left" vertical="top" wrapText="1"/>
    </xf>
    <xf numFmtId="0" fontId="10" fillId="0" borderId="2" xfId="0" applyNumberFormat="1" applyFont="1" applyBorder="1" applyAlignment="1">
      <alignment vertical="top" wrapText="1"/>
    </xf>
    <xf numFmtId="0" fontId="10" fillId="0" borderId="1" xfId="0" applyNumberFormat="1" applyFont="1" applyBorder="1" applyAlignment="1">
      <alignment vertical="top" wrapText="1"/>
    </xf>
    <xf numFmtId="0" fontId="9" fillId="0" borderId="1" xfId="0" applyFont="1" applyBorder="1"/>
    <xf numFmtId="0" fontId="9" fillId="0" borderId="1" xfId="0" applyNumberFormat="1" applyFont="1" applyBorder="1" applyAlignment="1">
      <alignment vertical="top" wrapText="1"/>
    </xf>
    <xf numFmtId="0" fontId="9" fillId="0" borderId="2" xfId="0" applyNumberFormat="1" applyFont="1" applyBorder="1" applyAlignment="1">
      <alignment vertical="top" wrapText="1"/>
    </xf>
    <xf numFmtId="3" fontId="11" fillId="0" borderId="1" xfId="0" applyNumberFormat="1" applyFont="1" applyFill="1" applyBorder="1" applyAlignment="1">
      <alignment horizontal="left" vertical="top" wrapText="1"/>
    </xf>
    <xf numFmtId="3" fontId="10" fillId="0" borderId="1" xfId="0" applyNumberFormat="1" applyFont="1" applyBorder="1" applyAlignment="1">
      <alignment horizontal="center" vertical="top" wrapText="1"/>
    </xf>
    <xf numFmtId="0" fontId="9" fillId="0" borderId="5" xfId="0" applyFont="1" applyBorder="1"/>
    <xf numFmtId="0" fontId="9" fillId="0" borderId="1" xfId="0" applyFont="1" applyBorder="1" applyAlignment="1">
      <alignment vertical="top" wrapText="1"/>
    </xf>
    <xf numFmtId="0" fontId="8" fillId="0" borderId="4" xfId="0" applyNumberFormat="1" applyFont="1" applyBorder="1" applyAlignment="1">
      <alignment vertical="top" wrapText="1"/>
    </xf>
    <xf numFmtId="0" fontId="10" fillId="0" borderId="1" xfId="0" applyFont="1" applyBorder="1"/>
    <xf numFmtId="0" fontId="10" fillId="0" borderId="4" xfId="0" applyNumberFormat="1" applyFont="1" applyBorder="1" applyAlignment="1">
      <alignment vertical="top" wrapText="1"/>
    </xf>
    <xf numFmtId="0" fontId="10" fillId="0" borderId="4" xfId="0" applyFont="1" applyBorder="1"/>
    <xf numFmtId="0" fontId="13" fillId="0" borderId="1" xfId="0" applyFont="1" applyBorder="1"/>
    <xf numFmtId="3" fontId="13" fillId="3" borderId="1" xfId="0" applyNumberFormat="1" applyFont="1" applyFill="1" applyBorder="1"/>
    <xf numFmtId="3" fontId="10" fillId="0" borderId="1" xfId="0" applyNumberFormat="1" applyFont="1" applyFill="1" applyBorder="1" applyAlignment="1">
      <alignment horizontal="left" vertical="top" wrapText="1"/>
    </xf>
    <xf numFmtId="0" fontId="8" fillId="3" borderId="6" xfId="0" applyNumberFormat="1" applyFont="1" applyFill="1" applyBorder="1" applyAlignment="1">
      <alignment wrapText="1"/>
    </xf>
    <xf numFmtId="0" fontId="8" fillId="3" borderId="7" xfId="0" applyNumberFormat="1" applyFont="1" applyFill="1" applyBorder="1" applyAlignment="1">
      <alignment wrapText="1"/>
    </xf>
    <xf numFmtId="0" fontId="14" fillId="3" borderId="7" xfId="0" applyFont="1" applyFill="1" applyBorder="1" applyAlignment="1">
      <alignment horizontal="center"/>
    </xf>
    <xf numFmtId="0" fontId="2" fillId="0" borderId="8" xfId="0" applyNumberFormat="1" applyFont="1" applyFill="1" applyBorder="1" applyAlignment="1">
      <alignment vertical="top" wrapText="1"/>
    </xf>
    <xf numFmtId="0" fontId="3" fillId="2" borderId="11" xfId="0" applyNumberFormat="1" applyFont="1" applyFill="1" applyBorder="1" applyAlignment="1">
      <alignment horizontal="center" wrapText="1"/>
    </xf>
    <xf numFmtId="3" fontId="8" fillId="2" borderId="3" xfId="0" applyNumberFormat="1" applyFont="1" applyFill="1" applyBorder="1" applyAlignment="1">
      <alignment horizontal="left" vertical="top" wrapText="1"/>
    </xf>
    <xf numFmtId="0" fontId="2" fillId="0" borderId="9" xfId="0" applyNumberFormat="1" applyFont="1" applyFill="1" applyBorder="1" applyAlignment="1">
      <alignment horizontal="left" vertical="center" wrapText="1"/>
    </xf>
    <xf numFmtId="3" fontId="13" fillId="0" borderId="1" xfId="0" applyNumberFormat="1" applyFont="1" applyFill="1" applyBorder="1"/>
    <xf numFmtId="0" fontId="14" fillId="3" borderId="12" xfId="0" applyFont="1" applyFill="1" applyBorder="1" applyAlignment="1">
      <alignment horizontal="center"/>
    </xf>
    <xf numFmtId="0" fontId="9" fillId="3" borderId="2" xfId="0" applyFont="1" applyFill="1" applyBorder="1"/>
    <xf numFmtId="0" fontId="9" fillId="0" borderId="2" xfId="0" applyFont="1" applyFill="1" applyBorder="1"/>
    <xf numFmtId="0" fontId="10" fillId="3" borderId="1" xfId="0" applyNumberFormat="1" applyFont="1" applyFill="1" applyBorder="1" applyAlignment="1">
      <alignment wrapText="1"/>
    </xf>
    <xf numFmtId="0" fontId="8" fillId="4" borderId="14" xfId="0" applyNumberFormat="1" applyFont="1" applyFill="1" applyBorder="1" applyAlignment="1">
      <alignment horizontal="left" vertical="center" wrapText="1"/>
    </xf>
    <xf numFmtId="0" fontId="0" fillId="0" borderId="0" xfId="0" applyBorder="1"/>
    <xf numFmtId="3" fontId="8" fillId="4" borderId="14" xfId="0" applyNumberFormat="1" applyFont="1" applyFill="1" applyBorder="1" applyAlignment="1">
      <alignment horizontal="center" vertical="top" wrapText="1"/>
    </xf>
    <xf numFmtId="3" fontId="1" fillId="0" borderId="0" xfId="0" applyNumberFormat="1" applyFont="1"/>
    <xf numFmtId="3" fontId="8" fillId="3" borderId="3" xfId="0" applyNumberFormat="1" applyFont="1" applyFill="1" applyBorder="1" applyAlignment="1">
      <alignment horizontal="left"/>
    </xf>
    <xf numFmtId="3" fontId="8" fillId="4" borderId="15" xfId="0" applyNumberFormat="1" applyFont="1" applyFill="1" applyBorder="1" applyAlignment="1">
      <alignment horizontal="left"/>
    </xf>
    <xf numFmtId="3" fontId="10" fillId="0" borderId="3" xfId="0" applyNumberFormat="1" applyFont="1" applyFill="1" applyBorder="1" applyAlignment="1">
      <alignment horizontal="left"/>
    </xf>
    <xf numFmtId="0" fontId="3" fillId="4" borderId="13" xfId="0" applyFont="1" applyFill="1" applyBorder="1"/>
    <xf numFmtId="3" fontId="17" fillId="0" borderId="1" xfId="0" applyNumberFormat="1" applyFont="1" applyBorder="1" applyAlignment="1">
      <alignment horizontal="center" vertical="top" wrapText="1"/>
    </xf>
    <xf numFmtId="0" fontId="17" fillId="0" borderId="1" xfId="0" applyFont="1" applyBorder="1"/>
    <xf numFmtId="3" fontId="17" fillId="0" borderId="1" xfId="0" applyNumberFormat="1" applyFont="1" applyBorder="1" applyAlignment="1">
      <alignment horizontal="left" vertical="top" wrapText="1"/>
    </xf>
    <xf numFmtId="3" fontId="9" fillId="0" borderId="1" xfId="0" applyNumberFormat="1" applyFont="1" applyBorder="1" applyAlignment="1">
      <alignment horizontal="center" vertical="top" wrapText="1"/>
    </xf>
    <xf numFmtId="0" fontId="10" fillId="0" borderId="1" xfId="0" applyNumberFormat="1" applyFont="1" applyFill="1" applyBorder="1" applyAlignment="1">
      <alignment horizontal="right" wrapText="1"/>
    </xf>
    <xf numFmtId="3" fontId="9" fillId="0" borderId="1" xfId="0" applyNumberFormat="1" applyFont="1" applyFill="1" applyBorder="1"/>
    <xf numFmtId="0" fontId="9" fillId="0" borderId="16" xfId="0" applyFont="1" applyFill="1" applyBorder="1"/>
    <xf numFmtId="3" fontId="9" fillId="0" borderId="5" xfId="0" applyNumberFormat="1" applyFont="1" applyFill="1" applyBorder="1"/>
    <xf numFmtId="3" fontId="10" fillId="0" borderId="17" xfId="0" applyNumberFormat="1" applyFont="1" applyFill="1" applyBorder="1" applyAlignment="1">
      <alignment horizontal="left"/>
    </xf>
    <xf numFmtId="3" fontId="17" fillId="0" borderId="5" xfId="0" applyNumberFormat="1" applyFont="1" applyFill="1" applyBorder="1"/>
    <xf numFmtId="3" fontId="0" fillId="0" borderId="0" xfId="0" applyNumberFormat="1"/>
    <xf numFmtId="0" fontId="9" fillId="2" borderId="2" xfId="0" applyNumberFormat="1" applyFont="1" applyFill="1" applyBorder="1" applyAlignment="1">
      <alignment vertical="top" wrapText="1"/>
    </xf>
    <xf numFmtId="0" fontId="9" fillId="2" borderId="1" xfId="0" applyNumberFormat="1" applyFont="1" applyFill="1" applyBorder="1" applyAlignment="1">
      <alignment vertical="top" wrapText="1"/>
    </xf>
    <xf numFmtId="0" fontId="9" fillId="2" borderId="1" xfId="0" applyFont="1" applyFill="1" applyBorder="1"/>
    <xf numFmtId="3" fontId="9" fillId="2" borderId="1" xfId="0" applyNumberFormat="1" applyFont="1" applyFill="1" applyBorder="1" applyAlignment="1">
      <alignment vertical="top" wrapText="1"/>
    </xf>
    <xf numFmtId="0" fontId="10" fillId="2" borderId="2" xfId="0" applyNumberFormat="1" applyFont="1" applyFill="1" applyBorder="1" applyAlignment="1">
      <alignment vertical="top" wrapText="1"/>
    </xf>
    <xf numFmtId="0" fontId="10" fillId="2" borderId="1" xfId="0" applyNumberFormat="1" applyFont="1" applyFill="1" applyBorder="1" applyAlignment="1">
      <alignment vertical="top" wrapText="1"/>
    </xf>
    <xf numFmtId="3" fontId="10" fillId="2" borderId="1" xfId="0" applyNumberFormat="1" applyFont="1" applyFill="1" applyBorder="1" applyAlignment="1">
      <alignment horizontal="center" vertical="top" wrapText="1"/>
    </xf>
    <xf numFmtId="3" fontId="9" fillId="2" borderId="1" xfId="0" applyNumberFormat="1" applyFont="1" applyFill="1" applyBorder="1" applyAlignment="1">
      <alignment horizontal="left" vertical="top" wrapText="1"/>
    </xf>
    <xf numFmtId="0" fontId="11" fillId="2" borderId="2" xfId="0" applyNumberFormat="1" applyFont="1" applyFill="1" applyBorder="1" applyAlignment="1">
      <alignment vertical="top" wrapText="1"/>
    </xf>
    <xf numFmtId="3" fontId="11" fillId="2" borderId="1" xfId="0" applyNumberFormat="1" applyFont="1" applyFill="1" applyBorder="1" applyAlignment="1">
      <alignment horizontal="left" vertical="top" wrapText="1"/>
    </xf>
    <xf numFmtId="0" fontId="12" fillId="2" borderId="2" xfId="0" applyNumberFormat="1" applyFont="1" applyFill="1" applyBorder="1" applyAlignment="1">
      <alignment vertical="top" wrapText="1"/>
    </xf>
    <xf numFmtId="0" fontId="12" fillId="2" borderId="1" xfId="0" applyNumberFormat="1" applyFont="1" applyFill="1" applyBorder="1" applyAlignment="1">
      <alignment vertical="top" wrapText="1"/>
    </xf>
    <xf numFmtId="3" fontId="12" fillId="2" borderId="1" xfId="0" applyNumberFormat="1" applyFont="1" applyFill="1" applyBorder="1" applyAlignment="1">
      <alignment horizontal="left" vertical="top" wrapText="1"/>
    </xf>
    <xf numFmtId="0" fontId="9" fillId="2" borderId="5" xfId="0" applyFont="1" applyFill="1" applyBorder="1"/>
    <xf numFmtId="0" fontId="9" fillId="2" borderId="1" xfId="0" applyFont="1" applyFill="1" applyBorder="1" applyAlignment="1">
      <alignment vertical="top" wrapText="1"/>
    </xf>
    <xf numFmtId="0" fontId="10" fillId="2" borderId="1" xfId="0" applyFont="1" applyFill="1" applyBorder="1"/>
    <xf numFmtId="0" fontId="13" fillId="2" borderId="1" xfId="0" applyFont="1" applyFill="1" applyBorder="1"/>
    <xf numFmtId="3" fontId="8" fillId="2" borderId="3" xfId="0" applyNumberFormat="1" applyFont="1" applyFill="1" applyBorder="1"/>
    <xf numFmtId="0" fontId="15" fillId="0" borderId="9" xfId="0" applyFont="1" applyBorder="1" applyAlignment="1">
      <alignment horizontal="center"/>
    </xf>
    <xf numFmtId="0" fontId="15" fillId="0" borderId="1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1"/>
  <sheetViews>
    <sheetView tabSelected="1" topLeftCell="A2" zoomScaleNormal="100" workbookViewId="0">
      <selection activeCell="K73" sqref="K73"/>
    </sheetView>
  </sheetViews>
  <sheetFormatPr defaultColWidth="9.140625" defaultRowHeight="15" x14ac:dyDescent="0.25"/>
  <cols>
    <col min="1" max="1" width="5.140625" style="1" customWidth="1"/>
    <col min="2" max="2" width="44.5703125" style="1" customWidth="1"/>
    <col min="3" max="4" width="7.5703125" customWidth="1"/>
    <col min="5" max="5" width="7.28515625" customWidth="1"/>
    <col min="6" max="6" width="7.140625" customWidth="1"/>
    <col min="7" max="7" width="7.7109375" customWidth="1"/>
    <col min="8" max="8" width="6.28515625" customWidth="1"/>
    <col min="9" max="9" width="7.5703125" customWidth="1"/>
    <col min="10" max="10" width="6.7109375" customWidth="1"/>
    <col min="11" max="12" width="7.140625" customWidth="1"/>
    <col min="13" max="13" width="7.42578125" customWidth="1"/>
    <col min="14" max="14" width="7.42578125" style="1" customWidth="1"/>
    <col min="15" max="15" width="6.7109375" style="1" customWidth="1"/>
    <col min="16" max="16" width="6.28515625" style="1" customWidth="1"/>
    <col min="17" max="17" width="7.42578125" style="1" customWidth="1"/>
    <col min="18" max="18" width="7.140625" style="1" customWidth="1"/>
    <col min="19" max="19" width="6.28515625" style="1" customWidth="1"/>
    <col min="20" max="21" width="6.7109375" style="1" customWidth="1"/>
    <col min="22" max="22" width="7.28515625" style="1" customWidth="1"/>
    <col min="23" max="23" width="8.5703125" style="1" customWidth="1"/>
    <col min="24" max="16384" width="9.140625" style="1"/>
  </cols>
  <sheetData>
    <row r="1" spans="1:25" s="2" customFormat="1" ht="30" hidden="1" customHeight="1" x14ac:dyDescent="0.35">
      <c r="A1" s="4" t="s">
        <v>1</v>
      </c>
      <c r="B1" s="4" t="s">
        <v>1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6" t="s">
        <v>0</v>
      </c>
      <c r="O1" s="6" t="s">
        <v>0</v>
      </c>
      <c r="P1" s="6" t="s">
        <v>0</v>
      </c>
      <c r="Q1" s="6" t="s">
        <v>0</v>
      </c>
      <c r="R1" s="6" t="s">
        <v>0</v>
      </c>
      <c r="S1" s="6" t="s">
        <v>0</v>
      </c>
      <c r="T1" s="6" t="s">
        <v>0</v>
      </c>
      <c r="U1" s="6" t="s">
        <v>0</v>
      </c>
      <c r="V1" s="6" t="s">
        <v>0</v>
      </c>
    </row>
    <row r="2" spans="1:25" ht="21.95" customHeight="1" thickBot="1" x14ac:dyDescent="0.4">
      <c r="A2" s="30"/>
      <c r="B2" s="33" t="s">
        <v>61</v>
      </c>
      <c r="C2" s="76" t="s">
        <v>99</v>
      </c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7"/>
      <c r="W2" s="31" t="s">
        <v>62</v>
      </c>
    </row>
    <row r="3" spans="1:25" ht="14.1" customHeight="1" x14ac:dyDescent="0.25">
      <c r="A3" s="27" t="s">
        <v>2</v>
      </c>
      <c r="B3" s="28" t="s">
        <v>50</v>
      </c>
      <c r="C3" s="29">
        <v>2021</v>
      </c>
      <c r="D3" s="29">
        <v>2022</v>
      </c>
      <c r="E3" s="29">
        <v>2023</v>
      </c>
      <c r="F3" s="29">
        <v>2024</v>
      </c>
      <c r="G3" s="29">
        <v>2025</v>
      </c>
      <c r="H3" s="29">
        <v>2026</v>
      </c>
      <c r="I3" s="29">
        <v>2027</v>
      </c>
      <c r="J3" s="29">
        <v>2028</v>
      </c>
      <c r="K3" s="29">
        <v>2029</v>
      </c>
      <c r="L3" s="29">
        <v>2030</v>
      </c>
      <c r="M3" s="29">
        <v>2031</v>
      </c>
      <c r="N3" s="29">
        <v>2032</v>
      </c>
      <c r="O3" s="29">
        <v>2033</v>
      </c>
      <c r="P3" s="29">
        <v>2034</v>
      </c>
      <c r="Q3" s="29">
        <v>2035</v>
      </c>
      <c r="R3" s="29">
        <v>2036</v>
      </c>
      <c r="S3" s="29">
        <v>2037</v>
      </c>
      <c r="T3" s="29">
        <v>2038</v>
      </c>
      <c r="U3" s="29">
        <v>2039</v>
      </c>
      <c r="V3" s="29">
        <v>2040</v>
      </c>
      <c r="W3" s="35" t="s">
        <v>3</v>
      </c>
    </row>
    <row r="4" spans="1:25" ht="12.95" customHeight="1" x14ac:dyDescent="0.25">
      <c r="A4" s="7" t="s">
        <v>4</v>
      </c>
      <c r="B4" s="8" t="s">
        <v>5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10"/>
    </row>
    <row r="5" spans="1:25" ht="12.95" customHeight="1" x14ac:dyDescent="0.25">
      <c r="A5" s="11" t="s">
        <v>6</v>
      </c>
      <c r="B5" s="12" t="s">
        <v>100</v>
      </c>
      <c r="C5" s="50">
        <v>15000</v>
      </c>
      <c r="D5" s="47"/>
      <c r="E5" s="47">
        <v>2500</v>
      </c>
      <c r="F5" s="47"/>
      <c r="G5" s="47">
        <v>2500</v>
      </c>
      <c r="H5" s="47"/>
      <c r="I5" s="47">
        <v>2500</v>
      </c>
      <c r="J5" s="47"/>
      <c r="K5" s="47">
        <v>2500</v>
      </c>
      <c r="L5" s="47"/>
      <c r="M5" s="47">
        <v>2500</v>
      </c>
      <c r="N5" s="47"/>
      <c r="O5" s="47">
        <v>2500</v>
      </c>
      <c r="P5" s="47"/>
      <c r="Q5" s="47">
        <v>2500</v>
      </c>
      <c r="R5" s="47"/>
      <c r="S5" s="47">
        <v>2500</v>
      </c>
      <c r="T5" s="47"/>
      <c r="U5" s="47">
        <v>2500</v>
      </c>
      <c r="V5" s="47"/>
      <c r="W5" s="32">
        <f>SUM(C5:V5)</f>
        <v>37500</v>
      </c>
    </row>
    <row r="6" spans="1:25" ht="3" customHeight="1" x14ac:dyDescent="0.25">
      <c r="A6" s="58"/>
      <c r="B6" s="59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1"/>
      <c r="O6" s="61"/>
      <c r="P6" s="61"/>
      <c r="Q6" s="61"/>
      <c r="R6" s="61"/>
      <c r="S6" s="61"/>
      <c r="T6" s="61"/>
      <c r="U6" s="61"/>
      <c r="V6" s="61"/>
      <c r="W6" s="32">
        <f t="shared" ref="W6:W65" si="0">SUM(C6:V6)</f>
        <v>0</v>
      </c>
    </row>
    <row r="7" spans="1:25" ht="12.95" customHeight="1" x14ac:dyDescent="0.25">
      <c r="A7" s="7" t="s">
        <v>7</v>
      </c>
      <c r="B7" s="8" t="s">
        <v>8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9"/>
      <c r="O7" s="9"/>
      <c r="P7" s="9"/>
      <c r="Q7" s="9"/>
      <c r="R7" s="9"/>
      <c r="S7" s="9"/>
      <c r="T7" s="9"/>
      <c r="U7" s="9"/>
      <c r="V7" s="9"/>
      <c r="W7" s="32"/>
    </row>
    <row r="8" spans="1:25" ht="12.95" customHeight="1" x14ac:dyDescent="0.25">
      <c r="A8" s="15"/>
      <c r="B8" s="12" t="s">
        <v>79</v>
      </c>
      <c r="C8" s="48"/>
      <c r="D8" s="48"/>
      <c r="E8" s="48"/>
      <c r="F8" s="48"/>
      <c r="G8" s="47">
        <v>5000</v>
      </c>
      <c r="H8" s="48"/>
      <c r="I8" s="48"/>
      <c r="J8" s="48"/>
      <c r="K8" s="48"/>
      <c r="L8" s="47">
        <v>5000</v>
      </c>
      <c r="M8" s="48"/>
      <c r="N8" s="49"/>
      <c r="O8" s="49"/>
      <c r="P8" s="49"/>
      <c r="Q8" s="47">
        <v>5000</v>
      </c>
      <c r="R8" s="49"/>
      <c r="S8" s="49"/>
      <c r="T8" s="49"/>
      <c r="U8" s="49"/>
      <c r="V8" s="47">
        <v>5000</v>
      </c>
      <c r="W8" s="32">
        <f t="shared" si="0"/>
        <v>20000</v>
      </c>
    </row>
    <row r="9" spans="1:25" ht="12.95" customHeight="1" x14ac:dyDescent="0.25">
      <c r="A9" s="11" t="s">
        <v>51</v>
      </c>
      <c r="B9" s="12" t="s">
        <v>71</v>
      </c>
      <c r="C9" s="13"/>
      <c r="D9" s="50">
        <v>100000</v>
      </c>
      <c r="E9" s="13"/>
      <c r="F9" s="13"/>
      <c r="G9" s="13"/>
      <c r="H9" s="13"/>
      <c r="I9" s="13"/>
      <c r="J9" s="13"/>
      <c r="K9" s="13"/>
      <c r="L9" s="13"/>
      <c r="M9" s="13"/>
      <c r="N9" s="9"/>
      <c r="O9" s="9"/>
      <c r="P9" s="9"/>
      <c r="Q9" s="9"/>
      <c r="R9" s="9"/>
      <c r="S9" s="9"/>
      <c r="T9" s="9"/>
      <c r="U9" s="9"/>
      <c r="V9" s="9"/>
      <c r="W9" s="32">
        <f t="shared" si="0"/>
        <v>100000</v>
      </c>
    </row>
    <row r="10" spans="1:25" ht="3" customHeight="1" x14ac:dyDescent="0.25">
      <c r="A10" s="62"/>
      <c r="B10" s="63"/>
      <c r="C10" s="60"/>
      <c r="D10" s="64"/>
      <c r="E10" s="60"/>
      <c r="F10" s="60"/>
      <c r="G10" s="60"/>
      <c r="H10" s="60"/>
      <c r="I10" s="60"/>
      <c r="J10" s="60"/>
      <c r="K10" s="60"/>
      <c r="L10" s="60"/>
      <c r="M10" s="60"/>
      <c r="N10" s="65"/>
      <c r="O10" s="65"/>
      <c r="P10" s="65"/>
      <c r="Q10" s="65"/>
      <c r="R10" s="65"/>
      <c r="S10" s="65"/>
      <c r="T10" s="65"/>
      <c r="U10" s="65"/>
      <c r="V10" s="65"/>
      <c r="W10" s="32">
        <f t="shared" si="0"/>
        <v>0</v>
      </c>
    </row>
    <row r="11" spans="1:25" ht="12.95" customHeight="1" x14ac:dyDescent="0.25">
      <c r="A11" s="7" t="s">
        <v>11</v>
      </c>
      <c r="B11" s="8" t="s">
        <v>9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9"/>
      <c r="O11" s="9"/>
      <c r="P11" s="9"/>
      <c r="Q11" s="9"/>
      <c r="R11" s="9"/>
      <c r="S11" s="9"/>
      <c r="T11" s="9"/>
      <c r="U11" s="9"/>
      <c r="V11" s="9"/>
      <c r="W11" s="32"/>
    </row>
    <row r="12" spans="1:25" ht="12.95" customHeight="1" x14ac:dyDescent="0.25">
      <c r="A12" s="11" t="s">
        <v>10</v>
      </c>
      <c r="B12" s="12" t="s">
        <v>72</v>
      </c>
      <c r="C12" s="13"/>
      <c r="D12" s="50">
        <v>30000</v>
      </c>
      <c r="E12" s="13"/>
      <c r="F12" s="50">
        <v>30000</v>
      </c>
      <c r="G12" s="13"/>
      <c r="H12" s="13"/>
      <c r="I12" s="13"/>
      <c r="J12" s="13"/>
      <c r="K12" s="13"/>
      <c r="L12" s="13"/>
      <c r="M12" s="13"/>
      <c r="N12" s="9"/>
      <c r="O12" s="9"/>
      <c r="P12" s="9"/>
      <c r="Q12" s="9"/>
      <c r="R12" s="9"/>
      <c r="S12" s="9"/>
      <c r="T12" s="9"/>
      <c r="U12" s="9"/>
      <c r="V12" s="9"/>
      <c r="W12" s="32">
        <f t="shared" si="0"/>
        <v>60000</v>
      </c>
      <c r="X12" s="42"/>
      <c r="Y12" s="42"/>
    </row>
    <row r="13" spans="1:25" ht="12.95" customHeight="1" x14ac:dyDescent="0.25">
      <c r="A13" s="11" t="s">
        <v>10</v>
      </c>
      <c r="B13" s="12" t="s">
        <v>73</v>
      </c>
      <c r="C13" s="50">
        <v>10000</v>
      </c>
      <c r="D13" s="50">
        <v>5000</v>
      </c>
      <c r="E13" s="50">
        <v>5000</v>
      </c>
      <c r="F13" s="50">
        <v>5000</v>
      </c>
      <c r="G13" s="13"/>
      <c r="H13" s="13"/>
      <c r="I13" s="13"/>
      <c r="J13" s="13"/>
      <c r="K13" s="13"/>
      <c r="L13" s="13"/>
      <c r="M13" s="13"/>
      <c r="N13" s="9"/>
      <c r="O13" s="9"/>
      <c r="P13" s="9"/>
      <c r="Q13" s="9"/>
      <c r="R13" s="9"/>
      <c r="S13" s="9"/>
      <c r="T13" s="9"/>
      <c r="U13" s="9"/>
      <c r="V13" s="9"/>
      <c r="W13" s="32">
        <f t="shared" si="0"/>
        <v>25000</v>
      </c>
    </row>
    <row r="14" spans="1:25" ht="12.95" customHeight="1" x14ac:dyDescent="0.25">
      <c r="A14" s="11" t="s">
        <v>10</v>
      </c>
      <c r="B14" s="12" t="s">
        <v>80</v>
      </c>
      <c r="C14" s="13"/>
      <c r="D14" s="13"/>
      <c r="E14" s="13"/>
      <c r="F14" s="13"/>
      <c r="G14" s="13"/>
      <c r="H14" s="13"/>
      <c r="I14" s="13"/>
      <c r="J14" s="13"/>
      <c r="K14" s="47">
        <v>5000</v>
      </c>
      <c r="L14" s="48"/>
      <c r="M14" s="48"/>
      <c r="N14" s="49"/>
      <c r="O14" s="49"/>
      <c r="P14" s="47">
        <v>5000</v>
      </c>
      <c r="Q14" s="49"/>
      <c r="R14" s="49"/>
      <c r="S14" s="49"/>
      <c r="T14" s="49"/>
      <c r="U14" s="47">
        <v>5000</v>
      </c>
      <c r="V14" s="9"/>
      <c r="W14" s="32">
        <f t="shared" si="0"/>
        <v>15000</v>
      </c>
    </row>
    <row r="15" spans="1:25" ht="12.95" customHeight="1" x14ac:dyDescent="0.25">
      <c r="A15" s="11" t="s">
        <v>12</v>
      </c>
      <c r="B15" s="12" t="s">
        <v>74</v>
      </c>
      <c r="C15" s="17"/>
      <c r="D15" s="13"/>
      <c r="E15" s="13"/>
      <c r="F15" s="13"/>
      <c r="G15" s="13"/>
      <c r="H15" s="17"/>
      <c r="I15" s="50">
        <v>90000</v>
      </c>
      <c r="J15" s="13"/>
      <c r="K15" s="13"/>
      <c r="L15" s="13"/>
      <c r="M15" s="13"/>
      <c r="N15" s="9"/>
      <c r="O15" s="9"/>
      <c r="P15" s="9"/>
      <c r="Q15" s="9"/>
      <c r="R15" s="9"/>
      <c r="S15" s="9"/>
      <c r="T15" s="9"/>
      <c r="U15" s="9"/>
      <c r="V15" s="9"/>
      <c r="W15" s="32">
        <f t="shared" si="0"/>
        <v>90000</v>
      </c>
    </row>
    <row r="16" spans="1:25" ht="12.95" customHeight="1" x14ac:dyDescent="0.25">
      <c r="A16" s="15"/>
      <c r="B16" s="12" t="s">
        <v>78</v>
      </c>
      <c r="C16" s="47">
        <v>5000</v>
      </c>
      <c r="D16" s="48"/>
      <c r="E16" s="48"/>
      <c r="F16" s="48"/>
      <c r="G16" s="48"/>
      <c r="H16" s="47"/>
      <c r="I16" s="48"/>
      <c r="J16" s="47">
        <v>5000</v>
      </c>
      <c r="K16" s="48"/>
      <c r="L16" s="48"/>
      <c r="M16" s="47"/>
      <c r="N16" s="49"/>
      <c r="O16" s="49"/>
      <c r="P16" s="49"/>
      <c r="Q16" s="47">
        <v>5000</v>
      </c>
      <c r="R16" s="17"/>
      <c r="S16" s="9"/>
      <c r="T16" s="9"/>
      <c r="U16" s="9"/>
      <c r="V16" s="9"/>
      <c r="W16" s="32">
        <f t="shared" si="0"/>
        <v>15000</v>
      </c>
    </row>
    <row r="17" spans="1:25" ht="12.95" customHeight="1" x14ac:dyDescent="0.25">
      <c r="A17" s="11" t="s">
        <v>13</v>
      </c>
      <c r="B17" s="12" t="s">
        <v>75</v>
      </c>
      <c r="C17" s="50">
        <v>25000</v>
      </c>
      <c r="D17" s="50">
        <v>25000</v>
      </c>
      <c r="E17" s="13"/>
      <c r="F17" s="13"/>
      <c r="G17" s="13"/>
      <c r="H17" s="13"/>
      <c r="I17" s="13"/>
      <c r="J17" s="13"/>
      <c r="K17" s="13"/>
      <c r="L17" s="13"/>
      <c r="M17" s="13"/>
      <c r="N17" s="9"/>
      <c r="O17" s="9"/>
      <c r="P17" s="9"/>
      <c r="Q17" s="9"/>
      <c r="R17" s="9"/>
      <c r="S17" s="9"/>
      <c r="T17" s="9"/>
      <c r="U17" s="9"/>
      <c r="V17" s="9"/>
      <c r="W17" s="32">
        <f t="shared" si="0"/>
        <v>50000</v>
      </c>
    </row>
    <row r="18" spans="1:25" ht="12.95" customHeight="1" x14ac:dyDescent="0.25">
      <c r="A18" s="11" t="s">
        <v>13</v>
      </c>
      <c r="B18" s="12" t="s">
        <v>76</v>
      </c>
      <c r="C18" s="13"/>
      <c r="D18" s="13"/>
      <c r="E18" s="13"/>
      <c r="F18" s="13"/>
      <c r="G18" s="17"/>
      <c r="H18" s="13"/>
      <c r="I18" s="13"/>
      <c r="J18" s="17"/>
      <c r="K18" s="13"/>
      <c r="L18" s="13"/>
      <c r="M18" s="17"/>
      <c r="N18" s="50">
        <v>40000</v>
      </c>
      <c r="O18" s="9"/>
      <c r="P18" s="17"/>
      <c r="Q18" s="9"/>
      <c r="R18" s="9"/>
      <c r="S18" s="17"/>
      <c r="T18" s="9"/>
      <c r="U18" s="9"/>
      <c r="V18" s="17"/>
      <c r="W18" s="32">
        <f t="shared" si="0"/>
        <v>40000</v>
      </c>
    </row>
    <row r="19" spans="1:25" ht="12.95" customHeight="1" x14ac:dyDescent="0.25">
      <c r="A19" s="11" t="s">
        <v>13</v>
      </c>
      <c r="B19" s="12" t="s">
        <v>77</v>
      </c>
      <c r="C19" s="13"/>
      <c r="D19" s="13"/>
      <c r="E19" s="13"/>
      <c r="F19" s="13"/>
      <c r="G19" s="47">
        <v>15000</v>
      </c>
      <c r="H19" s="48"/>
      <c r="I19" s="48"/>
      <c r="J19" s="47">
        <v>15000</v>
      </c>
      <c r="K19" s="48"/>
      <c r="L19" s="48"/>
      <c r="M19" s="47">
        <v>15000</v>
      </c>
      <c r="N19" s="49"/>
      <c r="O19" s="49"/>
      <c r="P19" s="47">
        <v>15000</v>
      </c>
      <c r="Q19" s="49"/>
      <c r="R19" s="49"/>
      <c r="S19" s="47">
        <v>15000</v>
      </c>
      <c r="T19" s="49"/>
      <c r="U19" s="49"/>
      <c r="V19" s="47">
        <v>15000</v>
      </c>
      <c r="W19" s="32">
        <f t="shared" si="0"/>
        <v>90000</v>
      </c>
    </row>
    <row r="20" spans="1:25" ht="3" customHeight="1" x14ac:dyDescent="0.25">
      <c r="A20" s="62"/>
      <c r="B20" s="63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5"/>
      <c r="O20" s="65"/>
      <c r="P20" s="65"/>
      <c r="Q20" s="65"/>
      <c r="R20" s="65"/>
      <c r="S20" s="65"/>
      <c r="T20" s="65"/>
      <c r="U20" s="65"/>
      <c r="V20" s="65"/>
      <c r="W20" s="32">
        <f t="shared" si="0"/>
        <v>0</v>
      </c>
    </row>
    <row r="21" spans="1:25" ht="12.95" customHeight="1" x14ac:dyDescent="0.25">
      <c r="A21" s="7" t="s">
        <v>15</v>
      </c>
      <c r="B21" s="8" t="s">
        <v>14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9"/>
      <c r="O21" s="9"/>
      <c r="P21" s="9"/>
      <c r="Q21" s="9"/>
      <c r="R21" s="9"/>
      <c r="S21" s="9"/>
      <c r="T21" s="9"/>
      <c r="U21" s="9"/>
      <c r="V21" s="9"/>
      <c r="W21" s="32"/>
    </row>
    <row r="22" spans="1:25" ht="12.95" customHeight="1" x14ac:dyDescent="0.25">
      <c r="A22" s="11" t="s">
        <v>16</v>
      </c>
      <c r="B22" s="12" t="s">
        <v>81</v>
      </c>
      <c r="C22" s="13"/>
      <c r="D22" s="13"/>
      <c r="E22" s="50">
        <v>45000</v>
      </c>
      <c r="F22" s="48"/>
      <c r="G22" s="48"/>
      <c r="H22" s="48"/>
      <c r="I22" s="48"/>
      <c r="J22" s="48"/>
      <c r="K22" s="48"/>
      <c r="L22" s="48"/>
      <c r="M22" s="48"/>
      <c r="N22" s="49"/>
      <c r="O22" s="49"/>
      <c r="P22" s="49"/>
      <c r="Q22" s="49"/>
      <c r="R22" s="49"/>
      <c r="S22" s="49"/>
      <c r="T22" s="49"/>
      <c r="U22" s="49"/>
      <c r="V22" s="49"/>
      <c r="W22" s="32">
        <f t="shared" si="0"/>
        <v>45000</v>
      </c>
    </row>
    <row r="23" spans="1:25" ht="12.95" customHeight="1" x14ac:dyDescent="0.25">
      <c r="A23" s="11" t="s">
        <v>16</v>
      </c>
      <c r="B23" s="12" t="s">
        <v>52</v>
      </c>
      <c r="C23" s="47">
        <v>15000</v>
      </c>
      <c r="D23" s="13"/>
      <c r="E23" s="17"/>
      <c r="F23" s="13"/>
      <c r="G23" s="13"/>
      <c r="H23" s="13"/>
      <c r="I23" s="13"/>
      <c r="J23" s="13"/>
      <c r="K23" s="13"/>
      <c r="L23" s="13"/>
      <c r="M23" s="13"/>
      <c r="N23" s="9"/>
      <c r="O23" s="9"/>
      <c r="P23" s="9"/>
      <c r="Q23" s="9"/>
      <c r="R23" s="47">
        <v>15000</v>
      </c>
      <c r="S23" s="9"/>
      <c r="T23" s="9"/>
      <c r="U23" s="9"/>
      <c r="V23" s="9"/>
      <c r="W23" s="32">
        <f t="shared" si="0"/>
        <v>30000</v>
      </c>
    </row>
    <row r="24" spans="1:25" ht="12.95" customHeight="1" x14ac:dyDescent="0.25">
      <c r="A24" s="11" t="s">
        <v>16</v>
      </c>
      <c r="B24" s="12" t="s">
        <v>53</v>
      </c>
      <c r="C24" s="13"/>
      <c r="D24" s="13"/>
      <c r="E24" s="17"/>
      <c r="F24" s="48"/>
      <c r="G24" s="47">
        <v>10000</v>
      </c>
      <c r="H24" s="48"/>
      <c r="I24" s="48"/>
      <c r="J24" s="48"/>
      <c r="K24" s="48"/>
      <c r="L24" s="47">
        <v>10000</v>
      </c>
      <c r="M24" s="48"/>
      <c r="N24" s="49"/>
      <c r="O24" s="49"/>
      <c r="P24" s="49"/>
      <c r="Q24" s="47">
        <v>10000</v>
      </c>
      <c r="R24" s="49"/>
      <c r="S24" s="49"/>
      <c r="T24" s="49"/>
      <c r="U24" s="49"/>
      <c r="V24" s="47">
        <v>10000</v>
      </c>
      <c r="W24" s="32">
        <f t="shared" si="0"/>
        <v>40000</v>
      </c>
      <c r="X24" s="42"/>
      <c r="Y24" s="42"/>
    </row>
    <row r="25" spans="1:25" ht="12.95" customHeight="1" x14ac:dyDescent="0.25">
      <c r="A25" s="11" t="s">
        <v>17</v>
      </c>
      <c r="B25" s="12" t="s">
        <v>82</v>
      </c>
      <c r="C25" s="50">
        <v>10000</v>
      </c>
      <c r="D25" s="13"/>
      <c r="E25" s="50">
        <v>10000</v>
      </c>
      <c r="F25" s="13"/>
      <c r="G25" s="50">
        <v>10000</v>
      </c>
      <c r="H25" s="13"/>
      <c r="I25" s="50">
        <v>10000</v>
      </c>
      <c r="J25" s="13"/>
      <c r="K25" s="50">
        <v>10000</v>
      </c>
      <c r="L25" s="13"/>
      <c r="M25" s="50">
        <v>10000</v>
      </c>
      <c r="N25" s="9"/>
      <c r="O25" s="50">
        <v>10000</v>
      </c>
      <c r="P25" s="9"/>
      <c r="Q25" s="50">
        <v>10000</v>
      </c>
      <c r="R25" s="9"/>
      <c r="S25" s="50">
        <v>10000</v>
      </c>
      <c r="T25" s="9"/>
      <c r="U25" s="50">
        <v>10000</v>
      </c>
      <c r="V25" s="9"/>
      <c r="W25" s="32">
        <f t="shared" si="0"/>
        <v>100000</v>
      </c>
    </row>
    <row r="26" spans="1:25" ht="12.95" customHeight="1" x14ac:dyDescent="0.25">
      <c r="A26" s="11" t="s">
        <v>17</v>
      </c>
      <c r="B26" s="12" t="s">
        <v>54</v>
      </c>
      <c r="C26" s="13"/>
      <c r="D26" s="13"/>
      <c r="E26" s="13"/>
      <c r="F26" s="47">
        <v>10000</v>
      </c>
      <c r="G26" s="48"/>
      <c r="H26" s="48"/>
      <c r="I26" s="48"/>
      <c r="J26" s="47">
        <v>10000</v>
      </c>
      <c r="K26" s="48"/>
      <c r="L26" s="48"/>
      <c r="M26" s="48"/>
      <c r="N26" s="47">
        <v>10000</v>
      </c>
      <c r="O26" s="49"/>
      <c r="P26" s="49"/>
      <c r="Q26" s="49"/>
      <c r="R26" s="47">
        <v>10000</v>
      </c>
      <c r="S26" s="9"/>
      <c r="T26" s="9"/>
      <c r="U26" s="9"/>
      <c r="V26" s="17">
        <v>10000</v>
      </c>
      <c r="W26" s="32">
        <f t="shared" si="0"/>
        <v>50000</v>
      </c>
    </row>
    <row r="27" spans="1:25" ht="12.95" customHeight="1" x14ac:dyDescent="0.25">
      <c r="A27" s="11" t="s">
        <v>17</v>
      </c>
      <c r="B27" s="12" t="s">
        <v>83</v>
      </c>
      <c r="C27" s="50">
        <v>2000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9"/>
      <c r="O27" s="9"/>
      <c r="P27" s="9"/>
      <c r="Q27" s="9"/>
      <c r="R27" s="9"/>
      <c r="S27" s="9"/>
      <c r="T27" s="9"/>
      <c r="U27" s="9"/>
      <c r="V27" s="9"/>
      <c r="W27" s="32">
        <f t="shared" si="0"/>
        <v>2000</v>
      </c>
    </row>
    <row r="28" spans="1:25" ht="12.95" customHeight="1" x14ac:dyDescent="0.25">
      <c r="A28" s="11" t="s">
        <v>17</v>
      </c>
      <c r="B28" s="12" t="s">
        <v>55</v>
      </c>
      <c r="C28" s="48"/>
      <c r="D28" s="47">
        <v>1000</v>
      </c>
      <c r="E28" s="47">
        <v>1000</v>
      </c>
      <c r="F28" s="47">
        <v>1000</v>
      </c>
      <c r="G28" s="47">
        <v>1000</v>
      </c>
      <c r="H28" s="47">
        <v>1000</v>
      </c>
      <c r="I28" s="47">
        <v>1000</v>
      </c>
      <c r="J28" s="47">
        <v>1000</v>
      </c>
      <c r="K28" s="47">
        <v>1000</v>
      </c>
      <c r="L28" s="47">
        <v>1000</v>
      </c>
      <c r="M28" s="47">
        <v>1000</v>
      </c>
      <c r="N28" s="47">
        <v>1000</v>
      </c>
      <c r="O28" s="47">
        <v>1000</v>
      </c>
      <c r="P28" s="47">
        <v>1000</v>
      </c>
      <c r="Q28" s="47">
        <v>1000</v>
      </c>
      <c r="R28" s="47">
        <v>1000</v>
      </c>
      <c r="S28" s="47">
        <v>1000</v>
      </c>
      <c r="T28" s="47">
        <v>1000</v>
      </c>
      <c r="U28" s="47">
        <v>1000</v>
      </c>
      <c r="V28" s="47">
        <v>1000</v>
      </c>
      <c r="W28" s="32">
        <f t="shared" si="0"/>
        <v>19000</v>
      </c>
    </row>
    <row r="29" spans="1:25" ht="3" customHeight="1" x14ac:dyDescent="0.25">
      <c r="A29" s="58"/>
      <c r="B29" s="59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5"/>
      <c r="O29" s="65"/>
      <c r="P29" s="65"/>
      <c r="Q29" s="65"/>
      <c r="R29" s="65"/>
      <c r="S29" s="65"/>
      <c r="T29" s="65"/>
      <c r="U29" s="65"/>
      <c r="V29" s="65"/>
      <c r="W29" s="32">
        <f t="shared" si="0"/>
        <v>0</v>
      </c>
    </row>
    <row r="30" spans="1:25" ht="12.95" customHeight="1" x14ac:dyDescent="0.25">
      <c r="A30" s="7" t="s">
        <v>18</v>
      </c>
      <c r="B30" s="8" t="s">
        <v>56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9"/>
      <c r="O30" s="9"/>
      <c r="P30" s="9"/>
      <c r="Q30" s="9"/>
      <c r="R30" s="9"/>
      <c r="S30" s="9"/>
      <c r="T30" s="9"/>
      <c r="U30" s="9"/>
      <c r="V30" s="9"/>
      <c r="W30" s="32"/>
    </row>
    <row r="31" spans="1:25" ht="12.95" customHeight="1" x14ac:dyDescent="0.25">
      <c r="A31" s="11" t="s">
        <v>19</v>
      </c>
      <c r="B31" s="12" t="s">
        <v>57</v>
      </c>
      <c r="C31" s="13"/>
      <c r="D31" s="13"/>
      <c r="E31" s="13"/>
      <c r="F31" s="47">
        <v>20000</v>
      </c>
      <c r="G31" s="48"/>
      <c r="H31" s="48"/>
      <c r="I31" s="48"/>
      <c r="J31" s="47">
        <v>20000</v>
      </c>
      <c r="K31" s="48"/>
      <c r="L31" s="48"/>
      <c r="M31" s="48"/>
      <c r="N31" s="47">
        <v>20000</v>
      </c>
      <c r="O31" s="49"/>
      <c r="P31" s="49"/>
      <c r="Q31" s="49"/>
      <c r="R31" s="47">
        <v>20000</v>
      </c>
      <c r="S31" s="49"/>
      <c r="T31" s="49"/>
      <c r="U31" s="49"/>
      <c r="V31" s="47">
        <v>20000</v>
      </c>
      <c r="W31" s="32">
        <f t="shared" si="0"/>
        <v>100000</v>
      </c>
      <c r="X31" s="42"/>
    </row>
    <row r="32" spans="1:25" ht="12.95" customHeight="1" x14ac:dyDescent="0.25">
      <c r="A32" s="11" t="s">
        <v>19</v>
      </c>
      <c r="B32" s="12" t="s">
        <v>68</v>
      </c>
      <c r="C32" s="47">
        <v>10000</v>
      </c>
      <c r="D32" s="48"/>
      <c r="E32" s="48"/>
      <c r="F32" s="48"/>
      <c r="G32" s="47">
        <v>10000</v>
      </c>
      <c r="H32" s="48"/>
      <c r="I32" s="48"/>
      <c r="J32" s="48"/>
      <c r="K32" s="48"/>
      <c r="L32" s="47">
        <v>10000</v>
      </c>
      <c r="M32" s="48"/>
      <c r="N32" s="49"/>
      <c r="O32" s="49"/>
      <c r="P32" s="49"/>
      <c r="Q32" s="47">
        <v>10000</v>
      </c>
      <c r="R32" s="49"/>
      <c r="S32" s="49"/>
      <c r="T32" s="49"/>
      <c r="U32" s="49"/>
      <c r="V32" s="47">
        <v>10000</v>
      </c>
      <c r="W32" s="32">
        <f t="shared" si="0"/>
        <v>50000</v>
      </c>
    </row>
    <row r="33" spans="1:24" ht="12.95" customHeight="1" x14ac:dyDescent="0.25">
      <c r="A33" s="11" t="s">
        <v>19</v>
      </c>
      <c r="B33" s="12" t="s">
        <v>58</v>
      </c>
      <c r="C33" s="47">
        <v>20000</v>
      </c>
      <c r="D33" s="48"/>
      <c r="E33" s="48"/>
      <c r="F33" s="48"/>
      <c r="G33" s="48"/>
      <c r="H33" s="47">
        <v>20000</v>
      </c>
      <c r="I33" s="48"/>
      <c r="J33" s="48"/>
      <c r="K33" s="48"/>
      <c r="L33" s="48"/>
      <c r="M33" s="47">
        <v>20000</v>
      </c>
      <c r="N33" s="49"/>
      <c r="O33" s="49"/>
      <c r="P33" s="49"/>
      <c r="Q33" s="49"/>
      <c r="R33" s="47">
        <v>20000</v>
      </c>
      <c r="S33" s="49"/>
      <c r="T33" s="49"/>
      <c r="U33" s="49"/>
      <c r="V33" s="49"/>
      <c r="W33" s="32">
        <f t="shared" si="0"/>
        <v>80000</v>
      </c>
    </row>
    <row r="34" spans="1:24" ht="12.95" customHeight="1" x14ac:dyDescent="0.25">
      <c r="A34" s="11" t="s">
        <v>19</v>
      </c>
      <c r="B34" s="12" t="s">
        <v>84</v>
      </c>
      <c r="C34" s="50">
        <v>18000</v>
      </c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9"/>
      <c r="O34" s="9"/>
      <c r="P34" s="9"/>
      <c r="Q34" s="9"/>
      <c r="R34" s="9"/>
      <c r="S34" s="9"/>
      <c r="T34" s="9"/>
      <c r="U34" s="9"/>
      <c r="V34" s="9"/>
      <c r="W34" s="32">
        <f t="shared" si="0"/>
        <v>18000</v>
      </c>
    </row>
    <row r="35" spans="1:24" ht="12.95" customHeight="1" x14ac:dyDescent="0.25">
      <c r="A35" s="11" t="s">
        <v>19</v>
      </c>
      <c r="B35" s="12" t="s">
        <v>85</v>
      </c>
      <c r="C35" s="13"/>
      <c r="D35" s="13"/>
      <c r="E35" s="50">
        <v>20000</v>
      </c>
      <c r="F35" s="13"/>
      <c r="G35" s="13"/>
      <c r="H35" s="13"/>
      <c r="I35" s="13"/>
      <c r="J35" s="13"/>
      <c r="K35" s="13"/>
      <c r="L35" s="13"/>
      <c r="M35" s="13"/>
      <c r="N35" s="9"/>
      <c r="O35" s="9"/>
      <c r="P35" s="9"/>
      <c r="Q35" s="9"/>
      <c r="R35" s="9"/>
      <c r="S35" s="9"/>
      <c r="T35" s="9"/>
      <c r="U35" s="9"/>
      <c r="V35" s="9"/>
      <c r="W35" s="32">
        <f t="shared" si="0"/>
        <v>20000</v>
      </c>
    </row>
    <row r="36" spans="1:24" ht="12.95" customHeight="1" x14ac:dyDescent="0.25">
      <c r="A36" s="11" t="s">
        <v>20</v>
      </c>
      <c r="B36" s="12" t="s">
        <v>59</v>
      </c>
      <c r="C36" s="13"/>
      <c r="D36" s="13"/>
      <c r="E36" s="13"/>
      <c r="F36" s="47">
        <v>10000</v>
      </c>
      <c r="G36" s="48"/>
      <c r="H36" s="48"/>
      <c r="I36" s="48"/>
      <c r="J36" s="48"/>
      <c r="K36" s="48"/>
      <c r="L36" s="48"/>
      <c r="M36" s="48"/>
      <c r="N36" s="47">
        <v>10000</v>
      </c>
      <c r="O36" s="9"/>
      <c r="P36" s="9"/>
      <c r="Q36" s="9"/>
      <c r="R36" s="9"/>
      <c r="S36" s="9"/>
      <c r="T36" s="9"/>
      <c r="U36" s="9"/>
      <c r="V36" s="50">
        <v>10000</v>
      </c>
      <c r="W36" s="32">
        <f t="shared" si="0"/>
        <v>30000</v>
      </c>
    </row>
    <row r="37" spans="1:24" ht="12.95" customHeight="1" x14ac:dyDescent="0.25">
      <c r="A37" s="11" t="s">
        <v>20</v>
      </c>
      <c r="B37" s="12" t="s">
        <v>86</v>
      </c>
      <c r="C37" s="13"/>
      <c r="D37" s="13"/>
      <c r="E37" s="13"/>
      <c r="F37" s="13"/>
      <c r="G37" s="50">
        <v>25000</v>
      </c>
      <c r="H37" s="13"/>
      <c r="I37" s="13"/>
      <c r="J37" s="13"/>
      <c r="K37" s="13"/>
      <c r="L37" s="13"/>
      <c r="M37" s="13"/>
      <c r="N37" s="9"/>
      <c r="O37" s="9"/>
      <c r="P37" s="9"/>
      <c r="Q37" s="50">
        <v>25000</v>
      </c>
      <c r="R37" s="9"/>
      <c r="S37" s="9"/>
      <c r="T37" s="9"/>
      <c r="U37" s="9"/>
      <c r="V37" s="9"/>
      <c r="W37" s="32">
        <f t="shared" si="0"/>
        <v>50000</v>
      </c>
    </row>
    <row r="38" spans="1:24" ht="12.95" customHeight="1" x14ac:dyDescent="0.25">
      <c r="A38" s="11" t="s">
        <v>21</v>
      </c>
      <c r="B38" s="12" t="s">
        <v>60</v>
      </c>
      <c r="C38" s="47">
        <v>10000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9"/>
      <c r="O38" s="9"/>
      <c r="P38" s="9"/>
      <c r="Q38" s="9"/>
      <c r="R38" s="9"/>
      <c r="S38" s="9"/>
      <c r="T38" s="9"/>
      <c r="U38" s="9"/>
      <c r="V38" s="9"/>
      <c r="W38" s="32">
        <f t="shared" si="0"/>
        <v>10000</v>
      </c>
    </row>
    <row r="39" spans="1:24" ht="12.95" customHeight="1" x14ac:dyDescent="0.25">
      <c r="A39" s="11" t="s">
        <v>21</v>
      </c>
      <c r="B39" s="12" t="s">
        <v>87</v>
      </c>
      <c r="C39" s="13"/>
      <c r="D39" s="13"/>
      <c r="E39" s="13"/>
      <c r="F39" s="13"/>
      <c r="G39" s="13"/>
      <c r="H39" s="13"/>
      <c r="I39" s="13"/>
      <c r="J39" s="13"/>
      <c r="K39" s="50">
        <v>60000</v>
      </c>
      <c r="L39" s="13"/>
      <c r="M39" s="13"/>
      <c r="N39" s="16"/>
      <c r="O39" s="16"/>
      <c r="P39" s="16"/>
      <c r="Q39" s="16"/>
      <c r="R39" s="16"/>
      <c r="S39" s="16"/>
      <c r="T39" s="16"/>
      <c r="U39" s="16"/>
      <c r="V39" s="16"/>
      <c r="W39" s="32">
        <f t="shared" si="0"/>
        <v>60000</v>
      </c>
      <c r="X39" s="42"/>
    </row>
    <row r="40" spans="1:24" ht="3" customHeight="1" x14ac:dyDescent="0.25">
      <c r="A40" s="66"/>
      <c r="B40" s="63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7"/>
      <c r="O40" s="67"/>
      <c r="P40" s="67"/>
      <c r="Q40" s="67"/>
      <c r="R40" s="67"/>
      <c r="S40" s="67"/>
      <c r="T40" s="67"/>
      <c r="U40" s="67"/>
      <c r="V40" s="67"/>
      <c r="W40" s="32">
        <f t="shared" si="0"/>
        <v>0</v>
      </c>
    </row>
    <row r="41" spans="1:24" ht="12.95" customHeight="1" x14ac:dyDescent="0.25">
      <c r="A41" s="7" t="s">
        <v>22</v>
      </c>
      <c r="B41" s="8" t="s">
        <v>63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6"/>
      <c r="O41" s="16"/>
      <c r="P41" s="16"/>
      <c r="Q41" s="16"/>
      <c r="R41" s="16"/>
      <c r="S41" s="16"/>
      <c r="T41" s="16"/>
      <c r="U41" s="16"/>
      <c r="V41" s="16"/>
      <c r="W41" s="32"/>
    </row>
    <row r="42" spans="1:24" ht="12.95" customHeight="1" x14ac:dyDescent="0.25">
      <c r="A42" s="11" t="s">
        <v>49</v>
      </c>
      <c r="B42" s="12" t="s">
        <v>69</v>
      </c>
      <c r="C42" s="47">
        <v>3000</v>
      </c>
      <c r="D42" s="47">
        <v>3000</v>
      </c>
      <c r="E42" s="47">
        <v>3000</v>
      </c>
      <c r="F42" s="47">
        <v>3000</v>
      </c>
      <c r="G42" s="47">
        <v>3000</v>
      </c>
      <c r="H42" s="47">
        <v>3000</v>
      </c>
      <c r="I42" s="47">
        <v>3000</v>
      </c>
      <c r="J42" s="47">
        <v>3000</v>
      </c>
      <c r="K42" s="47">
        <v>3000</v>
      </c>
      <c r="L42" s="47">
        <v>3000</v>
      </c>
      <c r="M42" s="47">
        <v>3000</v>
      </c>
      <c r="N42" s="47">
        <v>3000</v>
      </c>
      <c r="O42" s="47">
        <v>3000</v>
      </c>
      <c r="P42" s="47">
        <v>3000</v>
      </c>
      <c r="Q42" s="47">
        <v>3000</v>
      </c>
      <c r="R42" s="47">
        <v>3000</v>
      </c>
      <c r="S42" s="47">
        <v>3000</v>
      </c>
      <c r="T42" s="47">
        <v>3000</v>
      </c>
      <c r="U42" s="47">
        <v>3000</v>
      </c>
      <c r="V42" s="47">
        <v>3000</v>
      </c>
      <c r="W42" s="32">
        <f t="shared" si="0"/>
        <v>60000</v>
      </c>
    </row>
    <row r="43" spans="1:24" ht="12.95" customHeight="1" x14ac:dyDescent="0.25">
      <c r="A43" s="11" t="s">
        <v>64</v>
      </c>
      <c r="B43" s="12" t="s">
        <v>70</v>
      </c>
      <c r="C43" s="47">
        <v>7500</v>
      </c>
      <c r="D43" s="47">
        <v>7500</v>
      </c>
      <c r="E43" s="47">
        <v>7500</v>
      </c>
      <c r="F43" s="47">
        <v>10000</v>
      </c>
      <c r="G43" s="47">
        <v>7500</v>
      </c>
      <c r="H43" s="47">
        <v>7500</v>
      </c>
      <c r="I43" s="47">
        <v>7500</v>
      </c>
      <c r="J43" s="47">
        <v>10000</v>
      </c>
      <c r="K43" s="47">
        <v>7500</v>
      </c>
      <c r="L43" s="47">
        <v>7500</v>
      </c>
      <c r="M43" s="47">
        <v>7500</v>
      </c>
      <c r="N43" s="47">
        <v>10000</v>
      </c>
      <c r="O43" s="47">
        <v>7500</v>
      </c>
      <c r="P43" s="47">
        <v>7500</v>
      </c>
      <c r="Q43" s="47">
        <v>7500</v>
      </c>
      <c r="R43" s="47">
        <v>10000</v>
      </c>
      <c r="S43" s="47">
        <v>7500</v>
      </c>
      <c r="T43" s="47">
        <v>7500</v>
      </c>
      <c r="U43" s="47">
        <v>10000</v>
      </c>
      <c r="V43" s="47">
        <v>7500</v>
      </c>
      <c r="W43" s="32">
        <f t="shared" si="0"/>
        <v>162500</v>
      </c>
    </row>
    <row r="44" spans="1:24" ht="3" customHeight="1" x14ac:dyDescent="0.25">
      <c r="A44" s="62"/>
      <c r="B44" s="63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32">
        <f t="shared" si="0"/>
        <v>0</v>
      </c>
    </row>
    <row r="45" spans="1:24" ht="12.95" customHeight="1" x14ac:dyDescent="0.25">
      <c r="A45" s="7" t="s">
        <v>22</v>
      </c>
      <c r="B45" s="8" t="s">
        <v>23</v>
      </c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9"/>
      <c r="O45" s="9"/>
      <c r="P45" s="9"/>
      <c r="Q45" s="9"/>
      <c r="R45" s="9"/>
      <c r="S45" s="9"/>
      <c r="T45" s="9"/>
      <c r="U45" s="9"/>
      <c r="V45" s="9"/>
      <c r="W45" s="32"/>
    </row>
    <row r="46" spans="1:24" ht="12.95" customHeight="1" x14ac:dyDescent="0.25">
      <c r="A46" s="11" t="s">
        <v>49</v>
      </c>
      <c r="B46" s="12" t="s">
        <v>65</v>
      </c>
      <c r="C46" s="13"/>
      <c r="D46" s="13"/>
      <c r="E46" s="13"/>
      <c r="F46" s="13"/>
      <c r="G46" s="13"/>
      <c r="H46" s="13"/>
      <c r="I46" s="13"/>
      <c r="J46" s="13"/>
      <c r="K46" s="47">
        <v>40000</v>
      </c>
      <c r="L46" s="47">
        <v>60000</v>
      </c>
      <c r="M46" s="13"/>
      <c r="N46" s="16"/>
      <c r="O46" s="16"/>
      <c r="P46" s="16"/>
      <c r="Q46" s="26"/>
      <c r="R46" s="26"/>
      <c r="S46" s="16"/>
      <c r="T46" s="16"/>
      <c r="U46" s="16"/>
      <c r="V46" s="16"/>
      <c r="W46" s="32">
        <f t="shared" si="0"/>
        <v>100000</v>
      </c>
    </row>
    <row r="47" spans="1:24" ht="3" customHeight="1" x14ac:dyDescent="0.25">
      <c r="A47" s="68"/>
      <c r="B47" s="69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70"/>
      <c r="O47" s="70"/>
      <c r="P47" s="70"/>
      <c r="Q47" s="70"/>
      <c r="R47" s="70"/>
      <c r="S47" s="70"/>
      <c r="T47" s="70"/>
      <c r="U47" s="70"/>
      <c r="V47" s="70"/>
      <c r="W47" s="32">
        <f t="shared" si="0"/>
        <v>0</v>
      </c>
    </row>
    <row r="48" spans="1:24" ht="12.95" customHeight="1" x14ac:dyDescent="0.25">
      <c r="A48" s="7" t="s">
        <v>24</v>
      </c>
      <c r="B48" s="8" t="s">
        <v>96</v>
      </c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32"/>
    </row>
    <row r="49" spans="1:25" ht="12.95" customHeight="1" x14ac:dyDescent="0.25">
      <c r="A49" s="11" t="s">
        <v>25</v>
      </c>
      <c r="B49" s="12" t="s">
        <v>40</v>
      </c>
      <c r="C49" s="50">
        <v>5000</v>
      </c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6"/>
      <c r="O49" s="16"/>
      <c r="P49" s="16"/>
      <c r="Q49" s="16"/>
      <c r="R49" s="16"/>
      <c r="S49" s="16"/>
      <c r="T49" s="16"/>
      <c r="U49" s="16"/>
      <c r="V49" s="16"/>
      <c r="W49" s="32">
        <f t="shared" si="0"/>
        <v>5000</v>
      </c>
      <c r="X49" s="42"/>
    </row>
    <row r="50" spans="1:25" ht="12.95" customHeight="1" x14ac:dyDescent="0.25">
      <c r="A50" s="11" t="s">
        <v>34</v>
      </c>
      <c r="B50" s="22" t="s">
        <v>39</v>
      </c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>
        <v>45000</v>
      </c>
      <c r="N50" s="13"/>
      <c r="O50" s="3"/>
      <c r="P50" s="13"/>
      <c r="Q50" s="13"/>
      <c r="R50" s="13"/>
      <c r="S50" s="13"/>
      <c r="T50" s="13"/>
      <c r="U50" s="13"/>
      <c r="V50" s="13"/>
      <c r="W50" s="32">
        <f t="shared" si="0"/>
        <v>45000</v>
      </c>
    </row>
    <row r="51" spans="1:25" ht="12.95" customHeight="1" x14ac:dyDescent="0.25">
      <c r="A51" s="11" t="s">
        <v>35</v>
      </c>
      <c r="B51" s="22" t="s">
        <v>41</v>
      </c>
      <c r="C51" s="18"/>
      <c r="D51" s="18"/>
      <c r="E51" s="18"/>
      <c r="F51" s="13"/>
      <c r="G51" s="13"/>
      <c r="H51" s="13"/>
      <c r="I51" s="13"/>
      <c r="J51" s="13"/>
      <c r="K51" s="13"/>
      <c r="L51" s="13"/>
      <c r="M51" s="13">
        <v>80000</v>
      </c>
      <c r="N51" s="13"/>
      <c r="O51" s="13"/>
      <c r="P51" s="13"/>
      <c r="Q51" s="13"/>
      <c r="R51" s="13"/>
      <c r="S51" s="13"/>
      <c r="T51" s="13"/>
      <c r="U51" s="13"/>
      <c r="V51" s="13"/>
      <c r="W51" s="32">
        <f t="shared" si="0"/>
        <v>80000</v>
      </c>
    </row>
    <row r="52" spans="1:25" ht="12.95" customHeight="1" x14ac:dyDescent="0.25">
      <c r="A52" s="11" t="s">
        <v>36</v>
      </c>
      <c r="B52" s="22" t="s">
        <v>43</v>
      </c>
      <c r="C52" s="18"/>
      <c r="D52" s="18"/>
      <c r="E52" s="18"/>
      <c r="F52" s="50">
        <v>7000</v>
      </c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32">
        <f t="shared" si="0"/>
        <v>7000</v>
      </c>
    </row>
    <row r="53" spans="1:25" ht="12.95" customHeight="1" x14ac:dyDescent="0.25">
      <c r="A53" s="11" t="s">
        <v>37</v>
      </c>
      <c r="B53" s="22" t="s">
        <v>42</v>
      </c>
      <c r="C53" s="18"/>
      <c r="D53" s="18"/>
      <c r="E53" s="18"/>
      <c r="F53" s="13"/>
      <c r="G53" s="13"/>
      <c r="H53" s="13"/>
      <c r="I53" s="13"/>
      <c r="J53" s="13"/>
      <c r="K53" s="13"/>
      <c r="L53" s="50">
        <v>20000</v>
      </c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32">
        <f t="shared" si="0"/>
        <v>20000</v>
      </c>
    </row>
    <row r="54" spans="1:25" ht="12.95" customHeight="1" x14ac:dyDescent="0.25">
      <c r="A54" s="11" t="s">
        <v>44</v>
      </c>
      <c r="B54" s="22" t="s">
        <v>45</v>
      </c>
      <c r="C54" s="18"/>
      <c r="D54" s="18"/>
      <c r="E54" s="18"/>
      <c r="F54" s="13"/>
      <c r="G54" s="13"/>
      <c r="H54" s="13"/>
      <c r="I54" s="13"/>
      <c r="J54" s="13"/>
      <c r="K54" s="13"/>
      <c r="L54" s="13"/>
      <c r="M54" s="13"/>
      <c r="N54" s="13"/>
      <c r="O54" s="50">
        <v>20000</v>
      </c>
      <c r="P54" s="13"/>
      <c r="Q54" s="13"/>
      <c r="R54" s="13"/>
      <c r="S54" s="13"/>
      <c r="T54" s="13"/>
      <c r="U54" s="13"/>
      <c r="V54" s="13"/>
      <c r="W54" s="32">
        <f t="shared" si="0"/>
        <v>20000</v>
      </c>
    </row>
    <row r="55" spans="1:25" ht="12.95" customHeight="1" x14ac:dyDescent="0.25">
      <c r="A55" s="11" t="s">
        <v>46</v>
      </c>
      <c r="B55" s="12" t="s">
        <v>95</v>
      </c>
      <c r="C55" s="47">
        <v>1500</v>
      </c>
      <c r="D55" s="47">
        <v>1500</v>
      </c>
      <c r="E55" s="47">
        <v>1500</v>
      </c>
      <c r="F55" s="47">
        <v>1500</v>
      </c>
      <c r="G55" s="47">
        <v>1500</v>
      </c>
      <c r="H55" s="47">
        <v>1500</v>
      </c>
      <c r="I55" s="47">
        <v>1500</v>
      </c>
      <c r="J55" s="47">
        <v>1500</v>
      </c>
      <c r="K55" s="47">
        <v>1500</v>
      </c>
      <c r="L55" s="47">
        <v>1500</v>
      </c>
      <c r="M55" s="47">
        <v>1500</v>
      </c>
      <c r="N55" s="47">
        <v>1500</v>
      </c>
      <c r="O55" s="47">
        <v>1500</v>
      </c>
      <c r="P55" s="47">
        <v>1500</v>
      </c>
      <c r="Q55" s="47">
        <v>1500</v>
      </c>
      <c r="R55" s="47">
        <v>1500</v>
      </c>
      <c r="S55" s="47">
        <v>1500</v>
      </c>
      <c r="T55" s="47">
        <v>1500</v>
      </c>
      <c r="U55" s="47">
        <v>1500</v>
      </c>
      <c r="V55" s="47">
        <v>1500</v>
      </c>
      <c r="W55" s="32">
        <f>SUM(C55:V55)</f>
        <v>30000</v>
      </c>
    </row>
    <row r="56" spans="1:25" ht="12.95" customHeight="1" x14ac:dyDescent="0.25">
      <c r="A56" s="11" t="s">
        <v>48</v>
      </c>
      <c r="B56" s="22" t="s">
        <v>47</v>
      </c>
      <c r="C56" s="18"/>
      <c r="D56" s="18"/>
      <c r="E56" s="18"/>
      <c r="F56" s="50">
        <v>25000</v>
      </c>
      <c r="G56" s="13"/>
      <c r="H56" s="13"/>
      <c r="I56" s="13"/>
      <c r="J56" s="13"/>
      <c r="K56" s="13"/>
      <c r="L56" s="13"/>
      <c r="M56" s="13"/>
      <c r="N56" s="13"/>
      <c r="O56" s="17"/>
      <c r="P56" s="13"/>
      <c r="Q56" s="13"/>
      <c r="R56" s="13"/>
      <c r="S56" s="13"/>
      <c r="T56" s="13"/>
      <c r="U56" s="13"/>
      <c r="V56" s="13"/>
      <c r="W56" s="32">
        <f t="shared" si="0"/>
        <v>25000</v>
      </c>
    </row>
    <row r="57" spans="1:25" ht="12.95" customHeight="1" x14ac:dyDescent="0.25">
      <c r="A57" s="11" t="s">
        <v>94</v>
      </c>
      <c r="B57" s="22" t="s">
        <v>38</v>
      </c>
      <c r="C57" s="18"/>
      <c r="D57" s="18"/>
      <c r="E57" s="18"/>
      <c r="F57" s="13"/>
      <c r="G57" s="13"/>
      <c r="H57" s="13"/>
      <c r="I57" s="13"/>
      <c r="J57" s="13"/>
      <c r="K57" s="13"/>
      <c r="L57" s="50">
        <v>35000</v>
      </c>
      <c r="M57" s="13"/>
      <c r="N57" s="13"/>
      <c r="O57" s="17"/>
      <c r="P57" s="13"/>
      <c r="Q57" s="13"/>
      <c r="R57" s="13"/>
      <c r="S57" s="13"/>
      <c r="T57" s="13"/>
      <c r="U57" s="13"/>
      <c r="V57" s="13"/>
      <c r="W57" s="32">
        <f t="shared" si="0"/>
        <v>35000</v>
      </c>
    </row>
    <row r="58" spans="1:25" ht="3" customHeight="1" x14ac:dyDescent="0.25">
      <c r="A58" s="58"/>
      <c r="B58" s="59"/>
      <c r="C58" s="71"/>
      <c r="D58" s="71"/>
      <c r="E58" s="71"/>
      <c r="F58" s="60"/>
      <c r="G58" s="60"/>
      <c r="H58" s="60"/>
      <c r="I58" s="60"/>
      <c r="J58" s="60"/>
      <c r="K58" s="60"/>
      <c r="L58" s="60"/>
      <c r="M58" s="60"/>
      <c r="N58" s="72"/>
      <c r="O58" s="72"/>
      <c r="P58" s="72"/>
      <c r="Q58" s="72"/>
      <c r="R58" s="72"/>
      <c r="S58" s="72"/>
      <c r="T58" s="72"/>
      <c r="U58" s="72"/>
      <c r="V58" s="72"/>
      <c r="W58" s="32">
        <f t="shared" si="0"/>
        <v>0</v>
      </c>
    </row>
    <row r="59" spans="1:25" ht="12.95" customHeight="1" x14ac:dyDescent="0.25">
      <c r="A59" s="7" t="s">
        <v>26</v>
      </c>
      <c r="B59" s="20" t="s">
        <v>27</v>
      </c>
      <c r="C59" s="21"/>
      <c r="D59" s="21"/>
      <c r="E59" s="21"/>
      <c r="F59" s="21"/>
      <c r="G59" s="21"/>
      <c r="H59" s="13"/>
      <c r="I59" s="13"/>
      <c r="J59" s="13"/>
      <c r="K59" s="13"/>
      <c r="L59" s="13"/>
      <c r="M59" s="13"/>
      <c r="N59" s="19"/>
      <c r="O59" s="19"/>
      <c r="P59" s="19"/>
      <c r="Q59" s="19"/>
      <c r="R59" s="19"/>
      <c r="S59" s="19"/>
      <c r="T59" s="19"/>
      <c r="U59" s="19"/>
      <c r="V59" s="19"/>
      <c r="W59" s="32"/>
    </row>
    <row r="60" spans="1:25" ht="12.95" customHeight="1" x14ac:dyDescent="0.25">
      <c r="A60" s="11" t="s">
        <v>28</v>
      </c>
      <c r="B60" s="22" t="s">
        <v>88</v>
      </c>
      <c r="C60" s="47">
        <v>15000</v>
      </c>
      <c r="D60" s="21"/>
      <c r="E60" s="21"/>
      <c r="F60" s="21"/>
      <c r="G60" s="21"/>
      <c r="H60" s="13"/>
      <c r="I60" s="13"/>
      <c r="J60" s="13"/>
      <c r="K60" s="13"/>
      <c r="L60" s="13"/>
      <c r="M60" s="13"/>
      <c r="N60" s="19"/>
      <c r="O60" s="19"/>
      <c r="P60" s="19"/>
      <c r="Q60" s="19"/>
      <c r="R60" s="19"/>
      <c r="S60" s="19"/>
      <c r="T60" s="19"/>
      <c r="U60" s="19"/>
      <c r="V60" s="19"/>
      <c r="W60" s="32">
        <f t="shared" si="0"/>
        <v>15000</v>
      </c>
    </row>
    <row r="61" spans="1:25" ht="12.95" customHeight="1" x14ac:dyDescent="0.25">
      <c r="A61" s="11" t="s">
        <v>29</v>
      </c>
      <c r="B61" s="23" t="s">
        <v>89</v>
      </c>
      <c r="C61" s="50">
        <v>50000</v>
      </c>
      <c r="D61" s="21"/>
      <c r="E61" s="21"/>
      <c r="F61" s="21"/>
      <c r="G61" s="21"/>
      <c r="H61" s="13"/>
      <c r="I61" s="13"/>
      <c r="J61" s="13"/>
      <c r="K61" s="13"/>
      <c r="L61" s="13"/>
      <c r="M61" s="13"/>
      <c r="N61" s="19"/>
      <c r="O61" s="19"/>
      <c r="P61" s="19"/>
      <c r="Q61" s="19"/>
      <c r="R61" s="19"/>
      <c r="S61" s="19"/>
      <c r="T61" s="19"/>
      <c r="U61" s="19"/>
      <c r="V61" s="19"/>
      <c r="W61" s="32">
        <f t="shared" si="0"/>
        <v>50000</v>
      </c>
      <c r="X61" s="42"/>
      <c r="Y61" s="42"/>
    </row>
    <row r="62" spans="1:25" ht="12.95" customHeight="1" x14ac:dyDescent="0.25">
      <c r="A62" s="11" t="s">
        <v>30</v>
      </c>
      <c r="B62" s="23" t="s">
        <v>90</v>
      </c>
      <c r="C62" s="50">
        <v>8000</v>
      </c>
      <c r="D62" s="21"/>
      <c r="E62" s="21"/>
      <c r="F62" s="21"/>
      <c r="G62" s="21"/>
      <c r="H62" s="13"/>
      <c r="I62" s="13"/>
      <c r="J62" s="13"/>
      <c r="K62" s="13"/>
      <c r="L62" s="13"/>
      <c r="M62" s="13"/>
      <c r="N62" s="14"/>
      <c r="O62" s="14"/>
      <c r="P62" s="14"/>
      <c r="Q62" s="14"/>
      <c r="R62" s="14"/>
      <c r="S62" s="14"/>
      <c r="T62" s="14"/>
      <c r="U62" s="14"/>
      <c r="V62" s="14"/>
      <c r="W62" s="32">
        <f t="shared" si="0"/>
        <v>8000</v>
      </c>
    </row>
    <row r="63" spans="1:25" ht="12.95" customHeight="1" x14ac:dyDescent="0.25">
      <c r="A63" s="11" t="s">
        <v>31</v>
      </c>
      <c r="B63" s="23" t="s">
        <v>91</v>
      </c>
      <c r="C63" s="17"/>
      <c r="D63" s="21"/>
      <c r="E63" s="21"/>
      <c r="F63" s="21"/>
      <c r="G63" s="50">
        <v>130000</v>
      </c>
      <c r="H63" s="24"/>
      <c r="I63" s="24"/>
      <c r="J63" s="24"/>
      <c r="K63" s="24"/>
      <c r="L63" s="24"/>
      <c r="M63" s="24"/>
      <c r="N63" s="13"/>
      <c r="O63" s="13"/>
      <c r="P63" s="13"/>
      <c r="Q63" s="13"/>
      <c r="R63" s="13"/>
      <c r="S63" s="13"/>
      <c r="T63" s="13"/>
      <c r="U63" s="13"/>
      <c r="V63" s="13"/>
      <c r="W63" s="32">
        <f t="shared" si="0"/>
        <v>130000</v>
      </c>
    </row>
    <row r="64" spans="1:25" ht="12.95" customHeight="1" x14ac:dyDescent="0.25">
      <c r="A64" s="11" t="s">
        <v>32</v>
      </c>
      <c r="B64" s="21" t="s">
        <v>93</v>
      </c>
      <c r="C64" s="47">
        <v>4000</v>
      </c>
      <c r="D64" s="47">
        <v>4000</v>
      </c>
      <c r="E64" s="47">
        <v>4000</v>
      </c>
      <c r="F64" s="47">
        <v>4000</v>
      </c>
      <c r="G64" s="47">
        <v>4000</v>
      </c>
      <c r="H64" s="47">
        <v>4000</v>
      </c>
      <c r="I64" s="47">
        <v>4000</v>
      </c>
      <c r="J64" s="47">
        <v>4000</v>
      </c>
      <c r="K64" s="47">
        <v>4000</v>
      </c>
      <c r="L64" s="47">
        <v>4000</v>
      </c>
      <c r="M64" s="47">
        <v>4000</v>
      </c>
      <c r="N64" s="47">
        <v>4000</v>
      </c>
      <c r="O64" s="47">
        <v>4000</v>
      </c>
      <c r="P64" s="47">
        <v>4000</v>
      </c>
      <c r="Q64" s="47">
        <v>4000</v>
      </c>
      <c r="R64" s="47">
        <v>4000</v>
      </c>
      <c r="S64" s="47">
        <v>4000</v>
      </c>
      <c r="T64" s="47">
        <v>4000</v>
      </c>
      <c r="U64" s="47">
        <v>4000</v>
      </c>
      <c r="V64" s="47">
        <v>4000</v>
      </c>
      <c r="W64" s="32">
        <f t="shared" si="0"/>
        <v>80000</v>
      </c>
    </row>
    <row r="65" spans="1:25" ht="12.95" customHeight="1" x14ac:dyDescent="0.25">
      <c r="A65" s="11" t="s">
        <v>33</v>
      </c>
      <c r="B65" s="21" t="s">
        <v>92</v>
      </c>
      <c r="C65" s="24"/>
      <c r="D65" s="24"/>
      <c r="E65" s="50">
        <v>50000</v>
      </c>
      <c r="F65" s="24"/>
      <c r="G65" s="24"/>
      <c r="H65" s="24"/>
      <c r="I65" s="24"/>
      <c r="J65" s="24"/>
      <c r="K65" s="24"/>
      <c r="L65" s="24"/>
      <c r="M65" s="24"/>
      <c r="N65" s="13"/>
      <c r="O65" s="13"/>
      <c r="P65" s="13"/>
      <c r="Q65" s="13"/>
      <c r="R65" s="13"/>
      <c r="S65" s="13"/>
      <c r="T65" s="13"/>
      <c r="U65" s="13"/>
      <c r="V65" s="13"/>
      <c r="W65" s="32">
        <f t="shared" si="0"/>
        <v>50000</v>
      </c>
    </row>
    <row r="66" spans="1:25" ht="3" customHeight="1" x14ac:dyDescent="0.25">
      <c r="A66" s="62"/>
      <c r="B66" s="73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60"/>
      <c r="O66" s="60"/>
      <c r="P66" s="60"/>
      <c r="Q66" s="60"/>
      <c r="R66" s="60"/>
      <c r="S66" s="60"/>
      <c r="T66" s="60"/>
      <c r="U66" s="60"/>
      <c r="V66" s="60"/>
      <c r="W66" s="75"/>
    </row>
    <row r="67" spans="1:25" ht="12.95" customHeight="1" x14ac:dyDescent="0.25">
      <c r="A67" s="36"/>
      <c r="B67" s="38" t="s">
        <v>67</v>
      </c>
      <c r="C67" s="25">
        <f>SUM(C4:C65)</f>
        <v>234000</v>
      </c>
      <c r="D67" s="25">
        <f t="shared" ref="D67:V67" si="1">SUM(D4:D65)</f>
        <v>177000</v>
      </c>
      <c r="E67" s="25">
        <f t="shared" si="1"/>
        <v>149500</v>
      </c>
      <c r="F67" s="25">
        <f t="shared" si="1"/>
        <v>126500</v>
      </c>
      <c r="G67" s="25">
        <f t="shared" si="1"/>
        <v>224500</v>
      </c>
      <c r="H67" s="25">
        <f t="shared" si="1"/>
        <v>37000</v>
      </c>
      <c r="I67" s="25">
        <f t="shared" si="1"/>
        <v>119500</v>
      </c>
      <c r="J67" s="25">
        <f t="shared" si="1"/>
        <v>69500</v>
      </c>
      <c r="K67" s="25">
        <f t="shared" si="1"/>
        <v>134500</v>
      </c>
      <c r="L67" s="25">
        <f t="shared" si="1"/>
        <v>157000</v>
      </c>
      <c r="M67" s="25">
        <f t="shared" si="1"/>
        <v>189500</v>
      </c>
      <c r="N67" s="25">
        <f t="shared" si="1"/>
        <v>99500</v>
      </c>
      <c r="O67" s="25">
        <f t="shared" si="1"/>
        <v>49500</v>
      </c>
      <c r="P67" s="25">
        <f t="shared" si="1"/>
        <v>37000</v>
      </c>
      <c r="Q67" s="25">
        <f t="shared" si="1"/>
        <v>84500</v>
      </c>
      <c r="R67" s="25">
        <f t="shared" si="1"/>
        <v>84500</v>
      </c>
      <c r="S67" s="25">
        <f t="shared" si="1"/>
        <v>44500</v>
      </c>
      <c r="T67" s="25">
        <f t="shared" si="1"/>
        <v>17000</v>
      </c>
      <c r="U67" s="25">
        <f t="shared" si="1"/>
        <v>37000</v>
      </c>
      <c r="V67" s="25">
        <f t="shared" si="1"/>
        <v>97000</v>
      </c>
      <c r="W67" s="43">
        <f>SUM(W4:W65)</f>
        <v>2169000</v>
      </c>
      <c r="X67" s="42"/>
    </row>
    <row r="68" spans="1:25" ht="12.95" customHeight="1" x14ac:dyDescent="0.25">
      <c r="A68" s="37"/>
      <c r="B68" s="51" t="s">
        <v>97</v>
      </c>
      <c r="C68" s="52">
        <f>C13+C17+C25+C27+C34+C49+C61+C62</f>
        <v>128000</v>
      </c>
      <c r="D68" s="52">
        <f>+D9+D12+D13+D17</f>
        <v>160000</v>
      </c>
      <c r="E68" s="52">
        <f>E13+E22+E25+E35+E65</f>
        <v>130000</v>
      </c>
      <c r="F68" s="52">
        <f>F12+F13+F52+F56</f>
        <v>67000</v>
      </c>
      <c r="G68" s="52">
        <f>G5+G8+G19+G24+G28+G32+G42+G43+G55+G64</f>
        <v>59500</v>
      </c>
      <c r="H68" s="34"/>
      <c r="I68" s="52">
        <f>I15+I25</f>
        <v>100000</v>
      </c>
      <c r="J68" s="34"/>
      <c r="K68" s="52">
        <f>K25+K39</f>
        <v>70000</v>
      </c>
      <c r="L68" s="52">
        <f>L53+L57</f>
        <v>55000</v>
      </c>
      <c r="M68" s="52">
        <f>M25+M50+M51</f>
        <v>135000</v>
      </c>
      <c r="N68" s="52">
        <f>N18</f>
        <v>40000</v>
      </c>
      <c r="O68" s="52">
        <f>O54</f>
        <v>20000</v>
      </c>
      <c r="P68" s="34"/>
      <c r="Q68" s="52">
        <f>Q25+Q37</f>
        <v>35000</v>
      </c>
      <c r="R68" s="34"/>
      <c r="S68" s="52">
        <f>S25</f>
        <v>10000</v>
      </c>
      <c r="T68" s="34"/>
      <c r="U68" s="52">
        <f>U25</f>
        <v>10000</v>
      </c>
      <c r="V68" s="52">
        <f>V36</f>
        <v>10000</v>
      </c>
      <c r="W68" s="45"/>
    </row>
    <row r="69" spans="1:25" ht="12.95" customHeight="1" x14ac:dyDescent="0.25">
      <c r="A69" s="53"/>
      <c r="B69" s="51" t="s">
        <v>98</v>
      </c>
      <c r="C69" s="56">
        <f>C5+C16+C23+C32+C33+C38+C42+C43+C55+C60+C64</f>
        <v>106000</v>
      </c>
      <c r="D69" s="56">
        <f>D28+D42+D43+D55+D64</f>
        <v>17000</v>
      </c>
      <c r="E69" s="56">
        <f>E5+E28+E42+E43+E55+E64</f>
        <v>19500</v>
      </c>
      <c r="F69" s="56">
        <f>F26+F28+F31+F36+F42+F43+F55+F64</f>
        <v>59500</v>
      </c>
      <c r="G69" s="56">
        <f>G5+G8+G19+G24+G28+G32+G42+G43+G55+G64</f>
        <v>59500</v>
      </c>
      <c r="H69" s="56">
        <f>H28+H33+H42+H43+H55+H64</f>
        <v>37000</v>
      </c>
      <c r="I69" s="56">
        <f>I5+I28+I42+I43+I55+I64</f>
        <v>19500</v>
      </c>
      <c r="J69" s="56">
        <f>K5+K14+K28+K42+K43+K46+K55+K64</f>
        <v>64500</v>
      </c>
      <c r="K69" s="56">
        <f>K5+K14+K28+K42+K43+K46+K55+K64</f>
        <v>64500</v>
      </c>
      <c r="L69" s="56">
        <f>L8+L24+L28+L32+L42+L43+L46+L55+L64</f>
        <v>102000</v>
      </c>
      <c r="M69" s="56">
        <f>M5+M19+M28+M33+M42+M43+M55+M64</f>
        <v>54500</v>
      </c>
      <c r="N69" s="56">
        <f>N26+N28+N31+N36+N42+N43+N55+N64</f>
        <v>59500</v>
      </c>
      <c r="O69" s="56">
        <f>O5+O28+O42+O43+O55+O64</f>
        <v>19500</v>
      </c>
      <c r="P69" s="56">
        <f>P14+P19+P28+P42+P43+P55+P64</f>
        <v>37000</v>
      </c>
      <c r="Q69" s="56">
        <f>Q5+Q8+Q16+Q24+Q28+Q32+Q42+Q43+Q55+Q64</f>
        <v>49500</v>
      </c>
      <c r="R69" s="56">
        <f>R23+R26+R28+R31+R33+R42+R43+R55+R64</f>
        <v>84500</v>
      </c>
      <c r="S69" s="56">
        <f>S5+S19+S28+S42+S43+S55+S64</f>
        <v>34500</v>
      </c>
      <c r="T69" s="56">
        <f>T28+T42+T43+T55+T64</f>
        <v>17000</v>
      </c>
      <c r="U69" s="56">
        <f>U5+U14+U28+U42+U43+U55+U64</f>
        <v>27000</v>
      </c>
      <c r="V69" s="54">
        <f>V8+V19+V24+V28+V31+V32+V42+V43+V55+V64</f>
        <v>77000</v>
      </c>
      <c r="W69" s="55"/>
    </row>
    <row r="70" spans="1:25" ht="12.95" customHeight="1" thickBot="1" x14ac:dyDescent="0.3">
      <c r="A70" s="46"/>
      <c r="B70" s="39" t="s">
        <v>66</v>
      </c>
      <c r="C70" s="41">
        <f>C67*1.25</f>
        <v>292500</v>
      </c>
      <c r="D70" s="41">
        <f t="shared" ref="D70:V70" si="2">D67*1.25</f>
        <v>221250</v>
      </c>
      <c r="E70" s="41">
        <f t="shared" si="2"/>
        <v>186875</v>
      </c>
      <c r="F70" s="41">
        <f t="shared" si="2"/>
        <v>158125</v>
      </c>
      <c r="G70" s="41">
        <f t="shared" si="2"/>
        <v>280625</v>
      </c>
      <c r="H70" s="41">
        <f t="shared" si="2"/>
        <v>46250</v>
      </c>
      <c r="I70" s="41">
        <f t="shared" si="2"/>
        <v>149375</v>
      </c>
      <c r="J70" s="41">
        <f t="shared" si="2"/>
        <v>86875</v>
      </c>
      <c r="K70" s="41">
        <f t="shared" si="2"/>
        <v>168125</v>
      </c>
      <c r="L70" s="41">
        <f t="shared" si="2"/>
        <v>196250</v>
      </c>
      <c r="M70" s="41">
        <f t="shared" si="2"/>
        <v>236875</v>
      </c>
      <c r="N70" s="41">
        <f t="shared" si="2"/>
        <v>124375</v>
      </c>
      <c r="O70" s="41">
        <f t="shared" si="2"/>
        <v>61875</v>
      </c>
      <c r="P70" s="41">
        <f t="shared" si="2"/>
        <v>46250</v>
      </c>
      <c r="Q70" s="41">
        <f t="shared" si="2"/>
        <v>105625</v>
      </c>
      <c r="R70" s="41">
        <f t="shared" si="2"/>
        <v>105625</v>
      </c>
      <c r="S70" s="41">
        <f t="shared" si="2"/>
        <v>55625</v>
      </c>
      <c r="T70" s="41">
        <f t="shared" si="2"/>
        <v>21250</v>
      </c>
      <c r="U70" s="41">
        <f t="shared" si="2"/>
        <v>46250</v>
      </c>
      <c r="V70" s="41">
        <f t="shared" si="2"/>
        <v>121250</v>
      </c>
      <c r="W70" s="44">
        <f ca="1">SUM(W67:W70)</f>
        <v>2169000</v>
      </c>
      <c r="X70" s="42"/>
      <c r="Y70" s="42"/>
    </row>
    <row r="71" spans="1:25" x14ac:dyDescent="0.25">
      <c r="E71" s="57"/>
    </row>
    <row r="72" spans="1:25" ht="12.95" customHeight="1" x14ac:dyDescent="0.25">
      <c r="A72" s="3"/>
      <c r="B72" s="3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</row>
    <row r="73" spans="1:25" ht="12.95" customHeight="1" x14ac:dyDescent="0.25">
      <c r="A73" s="3"/>
    </row>
    <row r="74" spans="1:25" ht="12.95" customHeight="1" x14ac:dyDescent="0.25">
      <c r="A74" s="3"/>
    </row>
    <row r="75" spans="1:25" ht="12.95" customHeight="1" x14ac:dyDescent="0.25">
      <c r="A75" s="3"/>
    </row>
    <row r="76" spans="1:25" ht="12.95" customHeight="1" x14ac:dyDescent="0.25">
      <c r="A76" s="3"/>
    </row>
    <row r="77" spans="1:25" ht="12.95" customHeight="1" x14ac:dyDescent="0.25">
      <c r="A77" s="3"/>
    </row>
    <row r="78" spans="1:25" ht="12.95" customHeight="1" x14ac:dyDescent="0.25">
      <c r="A78" s="3"/>
    </row>
    <row r="79" spans="1:25" ht="12.95" customHeight="1" x14ac:dyDescent="0.25">
      <c r="A79" s="3"/>
    </row>
    <row r="80" spans="1:25" ht="12.95" customHeight="1" x14ac:dyDescent="0.25">
      <c r="A80" s="3"/>
    </row>
    <row r="81" spans="1:1" ht="12.95" customHeight="1" x14ac:dyDescent="0.25">
      <c r="A81" s="3"/>
    </row>
    <row r="82" spans="1:1" ht="12.95" customHeight="1" x14ac:dyDescent="0.25"/>
    <row r="83" spans="1:1" ht="12.95" customHeight="1" x14ac:dyDescent="0.25"/>
    <row r="84" spans="1:1" ht="12.95" customHeight="1" x14ac:dyDescent="0.25"/>
    <row r="85" spans="1:1" ht="12.95" customHeight="1" x14ac:dyDescent="0.25"/>
    <row r="86" spans="1:1" ht="12.95" customHeight="1" x14ac:dyDescent="0.25"/>
    <row r="87" spans="1:1" ht="12.95" customHeight="1" x14ac:dyDescent="0.25"/>
    <row r="88" spans="1:1" ht="12.95" customHeight="1" x14ac:dyDescent="0.25"/>
    <row r="89" spans="1:1" ht="12.95" customHeight="1" x14ac:dyDescent="0.25"/>
    <row r="90" spans="1:1" ht="12.95" customHeight="1" x14ac:dyDescent="0.25"/>
    <row r="91" spans="1:1" ht="12.95" customHeight="1" x14ac:dyDescent="0.25"/>
    <row r="92" spans="1:1" ht="12.95" customHeight="1" x14ac:dyDescent="0.25"/>
    <row r="93" spans="1:1" ht="12.95" customHeight="1" x14ac:dyDescent="0.25"/>
    <row r="94" spans="1:1" ht="12.95" customHeight="1" x14ac:dyDescent="0.25"/>
    <row r="95" spans="1:1" ht="12.95" customHeight="1" x14ac:dyDescent="0.25"/>
    <row r="96" spans="1:1" ht="12.95" customHeight="1" x14ac:dyDescent="0.25"/>
    <row r="97" ht="12.95" customHeight="1" x14ac:dyDescent="0.25"/>
    <row r="98" ht="12.95" customHeight="1" x14ac:dyDescent="0.25"/>
    <row r="99" ht="12.95" customHeight="1" x14ac:dyDescent="0.25"/>
    <row r="100" ht="12.95" customHeight="1" x14ac:dyDescent="0.25"/>
    <row r="101" ht="12.95" customHeight="1" x14ac:dyDescent="0.25"/>
    <row r="102" ht="12.95" customHeight="1" x14ac:dyDescent="0.25"/>
    <row r="103" ht="12.95" customHeight="1" x14ac:dyDescent="0.25"/>
    <row r="104" ht="12.95" customHeight="1" x14ac:dyDescent="0.25"/>
    <row r="105" ht="12.95" customHeight="1" x14ac:dyDescent="0.25"/>
    <row r="106" ht="12.95" customHeight="1" x14ac:dyDescent="0.25"/>
    <row r="107" ht="12.95" customHeight="1" x14ac:dyDescent="0.25"/>
    <row r="108" ht="12.95" customHeight="1" x14ac:dyDescent="0.25"/>
    <row r="109" ht="12.95" customHeight="1" x14ac:dyDescent="0.25"/>
    <row r="110" ht="12.95" customHeight="1" x14ac:dyDescent="0.25"/>
    <row r="111" ht="12.95" customHeight="1" x14ac:dyDescent="0.25"/>
    <row r="112" ht="12.95" customHeight="1" x14ac:dyDescent="0.25"/>
    <row r="113" ht="12.95" customHeight="1" x14ac:dyDescent="0.25"/>
    <row r="114" ht="12.95" customHeight="1" x14ac:dyDescent="0.25"/>
    <row r="115" ht="12.95" customHeight="1" x14ac:dyDescent="0.25"/>
    <row r="116" ht="12.95" customHeight="1" x14ac:dyDescent="0.25"/>
    <row r="117" ht="12.95" customHeight="1" x14ac:dyDescent="0.25"/>
    <row r="118" ht="12.95" customHeight="1" x14ac:dyDescent="0.25"/>
    <row r="119" ht="12.95" customHeight="1" x14ac:dyDescent="0.25"/>
    <row r="120" ht="12.95" customHeight="1" x14ac:dyDescent="0.25"/>
    <row r="121" ht="12.95" customHeight="1" x14ac:dyDescent="0.25"/>
  </sheetData>
  <mergeCells count="1">
    <mergeCell ref="C2:V2"/>
  </mergeCells>
  <printOptions gridLines="1"/>
  <pageMargins left="0.70866141732283472" right="0.11811023622047245" top="0.55118110236220474" bottom="0.19685039370078741" header="0.31496062992125984" footer="0.31496062992125984"/>
  <pageSetup paperSize="8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1</vt:i4>
      </vt:variant>
    </vt:vector>
  </HeadingPairs>
  <TitlesOfParts>
    <vt:vector size="4" baseType="lpstr">
      <vt:lpstr>Ark1</vt:lpstr>
      <vt:lpstr>Ark2</vt:lpstr>
      <vt:lpstr>Ark3</vt:lpstr>
      <vt:lpstr>'Ark1'!Udskriftsområde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Bruger</dc:creator>
  <cp:lastModifiedBy>TJ</cp:lastModifiedBy>
  <cp:lastPrinted>2021-02-09T07:12:48Z</cp:lastPrinted>
  <dcterms:created xsi:type="dcterms:W3CDTF">2013-12-05T13:33:01Z</dcterms:created>
  <dcterms:modified xsi:type="dcterms:W3CDTF">2021-02-09T07:36:41Z</dcterms:modified>
</cp:coreProperties>
</file>